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 firstSheet="9" activeTab="20"/>
  </bookViews>
  <sheets>
    <sheet name="01" sheetId="1" r:id="rId1"/>
    <sheet name="02" sheetId="2" r:id="rId2"/>
    <sheet name="05" sheetId="3" r:id="rId3"/>
    <sheet name="06" sheetId="4" r:id="rId4"/>
    <sheet name="07" sheetId="5" r:id="rId5"/>
    <sheet name="08" sheetId="6" r:id="rId6"/>
    <sheet name="09" sheetId="7" r:id="rId7"/>
    <sheet name="УЗ(12)" sheetId="8" r:id="rId8"/>
    <sheet name="ЗК(12)" sheetId="9" r:id="rId9"/>
    <sheet name="УЗ(13)" sheetId="10" r:id="rId10"/>
    <sheet name="ЗК(13)" sheetId="11" r:id="rId11"/>
    <sheet name="УЗ(14)" sheetId="12" r:id="rId12"/>
    <sheet name="ЗК(14)" sheetId="13" r:id="rId13"/>
    <sheet name="УЗ(15)" sheetId="14" r:id="rId14"/>
    <sheet name="ЗК(15)" sheetId="15" r:id="rId15"/>
    <sheet name="УЗ(16)" sheetId="16" r:id="rId16"/>
    <sheet name="ЗК(16)" sheetId="17" r:id="rId17"/>
    <sheet name="УЗ(18)" sheetId="18" r:id="rId18"/>
    <sheet name="ЗК(18)" sheetId="19" r:id="rId19"/>
    <sheet name="УЗ(19)" sheetId="20" r:id="rId20"/>
    <sheet name="ЗК(19)" sheetId="21" r:id="rId21"/>
  </sheets>
  <externalReferences>
    <externalReference r:id="rId22"/>
  </externalReferences>
  <definedNames>
    <definedName name="_xlnm.Print_Titles" localSheetId="7">'УЗ(12)'!$A:$B</definedName>
    <definedName name="_xlnm.Print_Titles" localSheetId="9">'УЗ(13)'!$A:$B</definedName>
    <definedName name="_xlnm.Print_Titles" localSheetId="11">'УЗ(14)'!$A:$B</definedName>
    <definedName name="_xlnm.Print_Titles" localSheetId="13">'УЗ(15)'!$A:$B</definedName>
    <definedName name="_xlnm.Print_Titles" localSheetId="15">'УЗ(16)'!$A:$B</definedName>
    <definedName name="_xlnm.Print_Titles" localSheetId="17">'УЗ(18)'!$A:$B</definedName>
    <definedName name="_xlnm.Print_Titles" localSheetId="19">'УЗ(19)'!$A:$B</definedName>
    <definedName name="_xlnm.Print_Area" localSheetId="0">'01'!$A$1:$BM$32</definedName>
    <definedName name="_xlnm.Print_Area" localSheetId="1">'02'!$A$1:$BM$32</definedName>
    <definedName name="_xlnm.Print_Area" localSheetId="2">'05'!$A$1:$BM$32</definedName>
    <definedName name="_xlnm.Print_Area" localSheetId="3">'06'!$A$1:$BM$32</definedName>
    <definedName name="_xlnm.Print_Area" localSheetId="4">'07'!$A$1:$BM$32</definedName>
    <definedName name="_xlnm.Print_Area" localSheetId="5">'08'!$A$1:$BM$32</definedName>
    <definedName name="_xlnm.Print_Area" localSheetId="6">'09'!$A$1:$BM$32</definedName>
    <definedName name="_xlnm.Print_Area" localSheetId="8">'ЗК(12)'!$A$1:$BM$32</definedName>
    <definedName name="_xlnm.Print_Area" localSheetId="10">'ЗК(13)'!$A$1:$BM$32</definedName>
    <definedName name="_xlnm.Print_Area" localSheetId="12">'ЗК(14)'!$A$1:$BM$32</definedName>
    <definedName name="_xlnm.Print_Area" localSheetId="14">'ЗК(15)'!$A$1:$BK$32</definedName>
    <definedName name="_xlnm.Print_Area" localSheetId="16">'ЗК(16)'!$A$1:$BK$32</definedName>
    <definedName name="_xlnm.Print_Area" localSheetId="18">'ЗК(18)'!$A$1:$BK$32</definedName>
    <definedName name="_xlnm.Print_Area" localSheetId="20">'ЗК(19)'!$A$1:$BK$32</definedName>
    <definedName name="_xlnm.Print_Area" localSheetId="7">'УЗ(12)'!$A$1:$AE$27</definedName>
    <definedName name="_xlnm.Print_Area" localSheetId="9">'УЗ(13)'!$A$1:$AE$27</definedName>
    <definedName name="_xlnm.Print_Area" localSheetId="11">'УЗ(14)'!$A$1:$AE$27</definedName>
    <definedName name="_xlnm.Print_Area" localSheetId="13">'УЗ(15)'!$A$1:$AE$27</definedName>
    <definedName name="_xlnm.Print_Area" localSheetId="15">'УЗ(16)'!$A$1:$AE$27</definedName>
    <definedName name="_xlnm.Print_Area" localSheetId="17">'УЗ(18)'!$A$1:$AE$27</definedName>
    <definedName name="_xlnm.Print_Area" localSheetId="19">'УЗ(19)'!$A$1:$AE$27</definedName>
  </definedNames>
  <calcPr calcId="145621"/>
</workbook>
</file>

<file path=xl/calcChain.xml><?xml version="1.0" encoding="utf-8"?>
<calcChain xmlns="http://schemas.openxmlformats.org/spreadsheetml/2006/main">
  <c r="BK30" i="21" l="1"/>
  <c r="BG30" i="21"/>
  <c r="BD30" i="21"/>
  <c r="AY30" i="21"/>
  <c r="AV30" i="21"/>
  <c r="BK28" i="21"/>
  <c r="BG28" i="21"/>
  <c r="BD28" i="21"/>
  <c r="AY28" i="21"/>
  <c r="AV28" i="21"/>
  <c r="U28" i="21"/>
  <c r="P28" i="21"/>
  <c r="M28" i="21"/>
  <c r="J28" i="21"/>
  <c r="G28" i="21"/>
  <c r="BJ27" i="21"/>
  <c r="BJ29" i="21" s="1"/>
  <c r="BI27" i="21"/>
  <c r="BI29" i="21" s="1"/>
  <c r="BH27" i="21"/>
  <c r="BH29" i="21" s="1"/>
  <c r="BF27" i="21"/>
  <c r="BF29" i="21" s="1"/>
  <c r="BG29" i="21" s="1"/>
  <c r="BE27" i="21"/>
  <c r="BE29" i="21" s="1"/>
  <c r="BC27" i="21"/>
  <c r="BC29" i="21" s="1"/>
  <c r="BB27" i="21"/>
  <c r="BB29" i="21" s="1"/>
  <c r="BA27" i="21"/>
  <c r="BA29" i="21" s="1"/>
  <c r="BD29" i="21" s="1"/>
  <c r="AZ27" i="21"/>
  <c r="AZ29" i="21" s="1"/>
  <c r="AX27" i="21"/>
  <c r="AX29" i="21" s="1"/>
  <c r="AW27" i="21"/>
  <c r="AW29" i="21" s="1"/>
  <c r="AU27" i="21"/>
  <c r="AU29" i="21" s="1"/>
  <c r="AV29" i="21" s="1"/>
  <c r="AT27" i="21"/>
  <c r="AT29" i="21" s="1"/>
  <c r="AS27" i="21"/>
  <c r="AS29" i="21" s="1"/>
  <c r="AR27" i="21"/>
  <c r="AR29" i="21" s="1"/>
  <c r="AQ27" i="21"/>
  <c r="AQ29" i="21" s="1"/>
  <c r="AP27" i="21"/>
  <c r="AP29" i="21" s="1"/>
  <c r="AO27" i="21"/>
  <c r="AO29" i="21" s="1"/>
  <c r="AN27" i="21"/>
  <c r="AN29" i="21" s="1"/>
  <c r="AM27" i="21"/>
  <c r="AM29" i="21" s="1"/>
  <c r="AL27" i="21"/>
  <c r="AL29" i="21" s="1"/>
  <c r="AK27" i="21"/>
  <c r="AK29" i="21" s="1"/>
  <c r="AJ27" i="21"/>
  <c r="AJ29" i="21" s="1"/>
  <c r="AI27" i="21"/>
  <c r="AI29" i="21" s="1"/>
  <c r="AH27" i="21"/>
  <c r="AH29" i="21" s="1"/>
  <c r="AG27" i="21"/>
  <c r="AG29" i="21" s="1"/>
  <c r="AF27" i="21"/>
  <c r="AF29" i="21" s="1"/>
  <c r="AE27" i="21"/>
  <c r="AE29" i="21" s="1"/>
  <c r="AD27" i="21"/>
  <c r="AD29" i="21" s="1"/>
  <c r="AC27" i="21"/>
  <c r="AC29" i="21" s="1"/>
  <c r="AA27" i="21"/>
  <c r="AA29" i="21" s="1"/>
  <c r="Z27" i="21"/>
  <c r="Z29" i="21" s="1"/>
  <c r="Y27" i="21"/>
  <c r="Y29" i="21" s="1"/>
  <c r="X27" i="21"/>
  <c r="X29" i="21" s="1"/>
  <c r="W27" i="21"/>
  <c r="W29" i="21" s="1"/>
  <c r="V27" i="21"/>
  <c r="V29" i="21" s="1"/>
  <c r="T27" i="21"/>
  <c r="T29" i="21" s="1"/>
  <c r="S27" i="21"/>
  <c r="S29" i="21" s="1"/>
  <c r="R27" i="21"/>
  <c r="R29" i="21" s="1"/>
  <c r="Q27" i="21"/>
  <c r="Q29" i="21" s="1"/>
  <c r="O27" i="21"/>
  <c r="O29" i="21" s="1"/>
  <c r="N27" i="21"/>
  <c r="N29" i="21" s="1"/>
  <c r="L27" i="21"/>
  <c r="L29" i="21" s="1"/>
  <c r="K27" i="21"/>
  <c r="K29" i="21" s="1"/>
  <c r="I27" i="21"/>
  <c r="I29" i="21" s="1"/>
  <c r="H27" i="21"/>
  <c r="H29" i="21" s="1"/>
  <c r="F27" i="21"/>
  <c r="F29" i="21" s="1"/>
  <c r="E27" i="21"/>
  <c r="E29" i="21" s="1"/>
  <c r="D27" i="21"/>
  <c r="D29" i="21" s="1"/>
  <c r="C27" i="21"/>
  <c r="C29" i="21" s="1"/>
  <c r="BK26" i="21"/>
  <c r="BG26" i="21"/>
  <c r="BD26" i="21"/>
  <c r="AY26" i="21"/>
  <c r="AV26" i="21"/>
  <c r="U26" i="21"/>
  <c r="P26" i="21"/>
  <c r="J26" i="21"/>
  <c r="BK25" i="21"/>
  <c r="BG25" i="21"/>
  <c r="BD25" i="21"/>
  <c r="AY25" i="21"/>
  <c r="AV25" i="21"/>
  <c r="U25" i="21"/>
  <c r="P25" i="21"/>
  <c r="J25" i="21"/>
  <c r="BK24" i="21"/>
  <c r="BG24" i="21"/>
  <c r="BD24" i="21"/>
  <c r="AY24" i="21"/>
  <c r="AV24" i="21"/>
  <c r="U24" i="21"/>
  <c r="BK23" i="21"/>
  <c r="BG23" i="21"/>
  <c r="BD23" i="21"/>
  <c r="AY23" i="21"/>
  <c r="AV23" i="21"/>
  <c r="U23" i="21"/>
  <c r="P23" i="21"/>
  <c r="M23" i="21"/>
  <c r="J23" i="21"/>
  <c r="G23" i="21"/>
  <c r="BK22" i="21"/>
  <c r="BG22" i="21"/>
  <c r="BD22" i="21"/>
  <c r="AY22" i="21"/>
  <c r="AV22" i="21"/>
  <c r="U22" i="21"/>
  <c r="P22" i="21"/>
  <c r="J22" i="21"/>
  <c r="G22" i="21"/>
  <c r="BK21" i="21"/>
  <c r="BG21" i="21"/>
  <c r="BD21" i="21"/>
  <c r="AY21" i="21"/>
  <c r="AV21" i="21"/>
  <c r="U21" i="21"/>
  <c r="P21" i="21"/>
  <c r="J21" i="21"/>
  <c r="G21" i="21"/>
  <c r="BK20" i="21"/>
  <c r="BG20" i="21"/>
  <c r="BD20" i="21"/>
  <c r="AY20" i="21"/>
  <c r="AV20" i="21"/>
  <c r="U20" i="21"/>
  <c r="P20" i="21"/>
  <c r="J20" i="21"/>
  <c r="G20" i="21"/>
  <c r="BK19" i="21"/>
  <c r="BG19" i="21"/>
  <c r="BD19" i="21"/>
  <c r="AY19" i="21"/>
  <c r="AV19" i="21"/>
  <c r="U19" i="21"/>
  <c r="P19" i="21"/>
  <c r="M19" i="21"/>
  <c r="J19" i="21"/>
  <c r="G19" i="21"/>
  <c r="BK18" i="21"/>
  <c r="BG18" i="21"/>
  <c r="BD18" i="21"/>
  <c r="AY18" i="21"/>
  <c r="AV18" i="21"/>
  <c r="U18" i="21"/>
  <c r="P18" i="21"/>
  <c r="M18" i="21"/>
  <c r="J18" i="21"/>
  <c r="G18" i="21"/>
  <c r="BK17" i="21"/>
  <c r="BG17" i="21"/>
  <c r="BD17" i="21"/>
  <c r="AY17" i="21"/>
  <c r="AV17" i="21"/>
  <c r="U17" i="21"/>
  <c r="P17" i="21"/>
  <c r="J17" i="21"/>
  <c r="G17" i="21"/>
  <c r="BK16" i="21"/>
  <c r="BG16" i="21"/>
  <c r="BD16" i="21"/>
  <c r="AY16" i="21"/>
  <c r="AV16" i="21"/>
  <c r="U16" i="21"/>
  <c r="P16" i="21"/>
  <c r="M16" i="21"/>
  <c r="J16" i="21"/>
  <c r="G16" i="21"/>
  <c r="BK15" i="21"/>
  <c r="BG15" i="21"/>
  <c r="BD15" i="21"/>
  <c r="AY15" i="21"/>
  <c r="AV15" i="21"/>
  <c r="U15" i="21"/>
  <c r="P15" i="21"/>
  <c r="M15" i="21"/>
  <c r="J15" i="21"/>
  <c r="G15" i="21"/>
  <c r="BK14" i="21"/>
  <c r="BG14" i="21"/>
  <c r="BD14" i="21"/>
  <c r="AY14" i="21"/>
  <c r="AV14" i="21"/>
  <c r="U14" i="21"/>
  <c r="P14" i="21"/>
  <c r="M14" i="21"/>
  <c r="J14" i="21"/>
  <c r="G14" i="21"/>
  <c r="BK13" i="21"/>
  <c r="BG13" i="21"/>
  <c r="BD13" i="21"/>
  <c r="AY13" i="21"/>
  <c r="AV13" i="21"/>
  <c r="U13" i="21"/>
  <c r="P13" i="21"/>
  <c r="M13" i="21"/>
  <c r="J13" i="21"/>
  <c r="G13" i="21"/>
  <c r="BK12" i="21"/>
  <c r="BG12" i="21"/>
  <c r="BD12" i="21"/>
  <c r="AY12" i="21"/>
  <c r="AV12" i="21"/>
  <c r="U12" i="21"/>
  <c r="P12" i="21"/>
  <c r="M12" i="21"/>
  <c r="J12" i="21"/>
  <c r="G12" i="21"/>
  <c r="BK11" i="21"/>
  <c r="BG11" i="21"/>
  <c r="BD11" i="21"/>
  <c r="AY11" i="21"/>
  <c r="AV11" i="21"/>
  <c r="U11" i="21"/>
  <c r="P11" i="21"/>
  <c r="M11" i="21"/>
  <c r="J11" i="21"/>
  <c r="G11" i="21"/>
  <c r="BK10" i="21"/>
  <c r="BG10" i="21"/>
  <c r="BD10" i="21"/>
  <c r="AY10" i="21"/>
  <c r="AV10" i="21"/>
  <c r="U10" i="21"/>
  <c r="P10" i="21"/>
  <c r="J10" i="21"/>
  <c r="G10" i="21"/>
  <c r="BK9" i="21"/>
  <c r="BG9" i="21"/>
  <c r="BD9" i="21"/>
  <c r="AY9" i="21"/>
  <c r="AV9" i="21"/>
  <c r="U9" i="21"/>
  <c r="P9" i="21"/>
  <c r="M9" i="21"/>
  <c r="J9" i="21"/>
  <c r="G9" i="21"/>
  <c r="BK8" i="21"/>
  <c r="BG8" i="21"/>
  <c r="BD8" i="21"/>
  <c r="AY8" i="21"/>
  <c r="AV8" i="21"/>
  <c r="U8" i="21"/>
  <c r="P8" i="21"/>
  <c r="M8" i="21"/>
  <c r="J8" i="21"/>
  <c r="G8" i="21"/>
  <c r="BK7" i="21"/>
  <c r="BG7" i="21"/>
  <c r="BD7" i="21"/>
  <c r="AY7" i="21"/>
  <c r="AV7" i="21"/>
  <c r="U7" i="21"/>
  <c r="P7" i="21"/>
  <c r="M7" i="21"/>
  <c r="J7" i="21"/>
  <c r="G7" i="21"/>
  <c r="BK6" i="21"/>
  <c r="BG6" i="21"/>
  <c r="AY6" i="21"/>
  <c r="AV6" i="21"/>
  <c r="U6" i="21"/>
  <c r="G6" i="21"/>
  <c r="BK5" i="21"/>
  <c r="BG5" i="21"/>
  <c r="BD5" i="21"/>
  <c r="AY5" i="21"/>
  <c r="AV5" i="21"/>
  <c r="U5" i="21"/>
  <c r="P5" i="21"/>
  <c r="M5" i="21"/>
  <c r="J5" i="21"/>
  <c r="G5" i="21"/>
  <c r="AU1" i="21"/>
  <c r="AH1" i="21"/>
  <c r="BK29" i="21" l="1"/>
  <c r="AY29" i="21"/>
  <c r="G29" i="21"/>
  <c r="J29" i="21"/>
  <c r="M29" i="21"/>
  <c r="P29" i="21"/>
  <c r="U29" i="21"/>
  <c r="J27" i="21"/>
  <c r="P27" i="21"/>
  <c r="AY27" i="21"/>
  <c r="BG27" i="21"/>
  <c r="BK27" i="21"/>
  <c r="G27" i="21"/>
  <c r="M27" i="21"/>
  <c r="U27" i="21"/>
  <c r="AV27" i="21"/>
  <c r="BD27" i="21"/>
  <c r="AE27" i="20" l="1"/>
  <c r="AA27" i="20"/>
  <c r="R27" i="20"/>
  <c r="K27" i="20"/>
  <c r="I27" i="20"/>
  <c r="AO25" i="20"/>
  <c r="AE25" i="20"/>
  <c r="AA25" i="20"/>
  <c r="R25" i="20"/>
  <c r="K25" i="20"/>
  <c r="I25" i="20"/>
  <c r="G25" i="20"/>
  <c r="F25" i="20"/>
  <c r="D25" i="20"/>
  <c r="AN24" i="20"/>
  <c r="AN26" i="20" s="1"/>
  <c r="AM24" i="20"/>
  <c r="AM26" i="20" s="1"/>
  <c r="AL24" i="20"/>
  <c r="AL26" i="20" s="1"/>
  <c r="AK24" i="20"/>
  <c r="AK26" i="20" s="1"/>
  <c r="AJ24" i="20"/>
  <c r="AJ26" i="20" s="1"/>
  <c r="AI24" i="20"/>
  <c r="AI26" i="20" s="1"/>
  <c r="AH24" i="20"/>
  <c r="AH26" i="20" s="1"/>
  <c r="AG24" i="20"/>
  <c r="AG26" i="20" s="1"/>
  <c r="AO26" i="20" s="1"/>
  <c r="AF24" i="20"/>
  <c r="AF26" i="20" s="1"/>
  <c r="AD24" i="20"/>
  <c r="AD26" i="20" s="1"/>
  <c r="AC24" i="20"/>
  <c r="AC26" i="20" s="1"/>
  <c r="AB24" i="20"/>
  <c r="AB26" i="20" s="1"/>
  <c r="Z24" i="20"/>
  <c r="Z26" i="20" s="1"/>
  <c r="AA26" i="20" s="1"/>
  <c r="Y24" i="20"/>
  <c r="Y26" i="20" s="1"/>
  <c r="X24" i="20"/>
  <c r="X26" i="20" s="1"/>
  <c r="W24" i="20"/>
  <c r="W26" i="20" s="1"/>
  <c r="V24" i="20"/>
  <c r="V26" i="20" s="1"/>
  <c r="U24" i="20"/>
  <c r="U26" i="20" s="1"/>
  <c r="T24" i="20"/>
  <c r="T26" i="20" s="1"/>
  <c r="S24" i="20"/>
  <c r="S26" i="20" s="1"/>
  <c r="Q24" i="20"/>
  <c r="R24" i="20" s="1"/>
  <c r="P24" i="20"/>
  <c r="P26" i="20" s="1"/>
  <c r="O24" i="20"/>
  <c r="O26" i="20" s="1"/>
  <c r="N24" i="20"/>
  <c r="N26" i="20" s="1"/>
  <c r="M24" i="20"/>
  <c r="M26" i="20" s="1"/>
  <c r="L24" i="20"/>
  <c r="L26" i="20" s="1"/>
  <c r="J24" i="20"/>
  <c r="J26" i="20" s="1"/>
  <c r="H24" i="20"/>
  <c r="H26" i="20" s="1"/>
  <c r="E24" i="20"/>
  <c r="E26" i="20" s="1"/>
  <c r="C24" i="20"/>
  <c r="AA23" i="20"/>
  <c r="R23" i="20"/>
  <c r="K23" i="20"/>
  <c r="I23" i="20"/>
  <c r="G23" i="20"/>
  <c r="D23" i="20"/>
  <c r="AA22" i="20"/>
  <c r="K22" i="20"/>
  <c r="I22" i="20"/>
  <c r="G22" i="20"/>
  <c r="D22" i="20"/>
  <c r="AE21" i="20"/>
  <c r="AA21" i="20"/>
  <c r="K21" i="20"/>
  <c r="I21" i="20"/>
  <c r="G21" i="20"/>
  <c r="D21" i="20"/>
  <c r="AA20" i="20"/>
  <c r="R20" i="20"/>
  <c r="K20" i="20"/>
  <c r="I20" i="20"/>
  <c r="G20" i="20"/>
  <c r="D20" i="20"/>
  <c r="AA19" i="20"/>
  <c r="R19" i="20"/>
  <c r="K19" i="20"/>
  <c r="I19" i="20"/>
  <c r="G19" i="20"/>
  <c r="D19" i="20"/>
  <c r="AA18" i="20"/>
  <c r="R18" i="20"/>
  <c r="K18" i="20"/>
  <c r="I18" i="20"/>
  <c r="G18" i="20"/>
  <c r="D18" i="20"/>
  <c r="AE17" i="20"/>
  <c r="AA17" i="20"/>
  <c r="R17" i="20"/>
  <c r="K17" i="20"/>
  <c r="I17" i="20"/>
  <c r="G17" i="20"/>
  <c r="D17" i="20"/>
  <c r="AA16" i="20"/>
  <c r="R16" i="20"/>
  <c r="K16" i="20"/>
  <c r="I16" i="20"/>
  <c r="G16" i="20"/>
  <c r="D16" i="20"/>
  <c r="AA15" i="20"/>
  <c r="R15" i="20"/>
  <c r="K15" i="20"/>
  <c r="I15" i="20"/>
  <c r="G15" i="20"/>
  <c r="D15" i="20"/>
  <c r="AA14" i="20"/>
  <c r="R14" i="20"/>
  <c r="K14" i="20"/>
  <c r="I14" i="20"/>
  <c r="G14" i="20"/>
  <c r="D14" i="20"/>
  <c r="AE13" i="20"/>
  <c r="AA13" i="20"/>
  <c r="R13" i="20"/>
  <c r="K13" i="20"/>
  <c r="I13" i="20"/>
  <c r="G13" i="20"/>
  <c r="D13" i="20"/>
  <c r="AE12" i="20"/>
  <c r="AA12" i="20"/>
  <c r="R12" i="20"/>
  <c r="K12" i="20"/>
  <c r="I12" i="20"/>
  <c r="G12" i="20"/>
  <c r="D12" i="20"/>
  <c r="AE11" i="20"/>
  <c r="AA11" i="20"/>
  <c r="R11" i="20"/>
  <c r="K11" i="20"/>
  <c r="I11" i="20"/>
  <c r="G11" i="20"/>
  <c r="D11" i="20"/>
  <c r="AE10" i="20"/>
  <c r="AA10" i="20"/>
  <c r="R10" i="20"/>
  <c r="K10" i="20"/>
  <c r="I10" i="20"/>
  <c r="G10" i="20"/>
  <c r="D10" i="20"/>
  <c r="AA9" i="20"/>
  <c r="R9" i="20"/>
  <c r="K9" i="20"/>
  <c r="I9" i="20"/>
  <c r="G9" i="20"/>
  <c r="D9" i="20"/>
  <c r="AE8" i="20"/>
  <c r="AA8" i="20"/>
  <c r="R8" i="20"/>
  <c r="K8" i="20"/>
  <c r="I8" i="20"/>
  <c r="G8" i="20"/>
  <c r="D8" i="20"/>
  <c r="AA7" i="20"/>
  <c r="R7" i="20"/>
  <c r="K7" i="20"/>
  <c r="I7" i="20"/>
  <c r="G7" i="20"/>
  <c r="D7" i="20"/>
  <c r="AE6" i="20"/>
  <c r="AA6" i="20"/>
  <c r="K6" i="20"/>
  <c r="I6" i="20"/>
  <c r="G6" i="20"/>
  <c r="D6" i="20"/>
  <c r="AE5" i="20"/>
  <c r="AA5" i="20"/>
  <c r="R5" i="20"/>
  <c r="K5" i="20"/>
  <c r="I5" i="20"/>
  <c r="G5" i="20"/>
  <c r="G24" i="20" s="1"/>
  <c r="G26" i="20" s="1"/>
  <c r="D5" i="20"/>
  <c r="D24" i="20" s="1"/>
  <c r="D26" i="20" s="1"/>
  <c r="B1" i="20"/>
  <c r="I26" i="20" l="1"/>
  <c r="K26" i="20"/>
  <c r="F24" i="20"/>
  <c r="AE26" i="20"/>
  <c r="I24" i="20"/>
  <c r="K24" i="20"/>
  <c r="AA24" i="20"/>
  <c r="AE24" i="20"/>
  <c r="AO24" i="20"/>
  <c r="C26" i="20"/>
  <c r="F26" i="20" s="1"/>
  <c r="Q26" i="20"/>
  <c r="R26" i="20" s="1"/>
  <c r="BK30" i="19" l="1"/>
  <c r="BG30" i="19"/>
  <c r="BD30" i="19"/>
  <c r="AY30" i="19"/>
  <c r="AV30" i="19"/>
  <c r="BK28" i="19"/>
  <c r="BG28" i="19"/>
  <c r="BD28" i="19"/>
  <c r="AY28" i="19"/>
  <c r="AV28" i="19"/>
  <c r="U28" i="19"/>
  <c r="P28" i="19"/>
  <c r="M28" i="19"/>
  <c r="J28" i="19"/>
  <c r="G28" i="19"/>
  <c r="BJ27" i="19"/>
  <c r="BJ29" i="19" s="1"/>
  <c r="BI27" i="19"/>
  <c r="BI29" i="19" s="1"/>
  <c r="BH27" i="19"/>
  <c r="BH29" i="19" s="1"/>
  <c r="BF27" i="19"/>
  <c r="BF29" i="19" s="1"/>
  <c r="BE27" i="19"/>
  <c r="BE29" i="19" s="1"/>
  <c r="BC27" i="19"/>
  <c r="BC29" i="19" s="1"/>
  <c r="BB27" i="19"/>
  <c r="BB29" i="19" s="1"/>
  <c r="BA27" i="19"/>
  <c r="BA29" i="19" s="1"/>
  <c r="AZ27" i="19"/>
  <c r="AZ29" i="19" s="1"/>
  <c r="AX27" i="19"/>
  <c r="AX29" i="19" s="1"/>
  <c r="AW27" i="19"/>
  <c r="AW29" i="19" s="1"/>
  <c r="AU27" i="19"/>
  <c r="AU29" i="19" s="1"/>
  <c r="AT27" i="19"/>
  <c r="AT29" i="19" s="1"/>
  <c r="AS27" i="19"/>
  <c r="AS29" i="19" s="1"/>
  <c r="AR27" i="19"/>
  <c r="AR29" i="19" s="1"/>
  <c r="AQ27" i="19"/>
  <c r="AQ29" i="19" s="1"/>
  <c r="AP27" i="19"/>
  <c r="AP29" i="19" s="1"/>
  <c r="AO27" i="19"/>
  <c r="AO29" i="19" s="1"/>
  <c r="AN27" i="19"/>
  <c r="AN29" i="19" s="1"/>
  <c r="AM27" i="19"/>
  <c r="AM29" i="19" s="1"/>
  <c r="AL27" i="19"/>
  <c r="AL29" i="19" s="1"/>
  <c r="AK27" i="19"/>
  <c r="AK29" i="19" s="1"/>
  <c r="AJ27" i="19"/>
  <c r="AJ29" i="19" s="1"/>
  <c r="AI27" i="19"/>
  <c r="AI29" i="19" s="1"/>
  <c r="AH27" i="19"/>
  <c r="AH29" i="19" s="1"/>
  <c r="AG27" i="19"/>
  <c r="AG29" i="19" s="1"/>
  <c r="AF27" i="19"/>
  <c r="AF29" i="19" s="1"/>
  <c r="AE27" i="19"/>
  <c r="AE29" i="19" s="1"/>
  <c r="AD27" i="19"/>
  <c r="AD29" i="19" s="1"/>
  <c r="AC27" i="19"/>
  <c r="AC29" i="19" s="1"/>
  <c r="AA27" i="19"/>
  <c r="AA29" i="19" s="1"/>
  <c r="Z27" i="19"/>
  <c r="Z29" i="19" s="1"/>
  <c r="Y27" i="19"/>
  <c r="Y29" i="19" s="1"/>
  <c r="X27" i="19"/>
  <c r="X29" i="19" s="1"/>
  <c r="W27" i="19"/>
  <c r="W29" i="19" s="1"/>
  <c r="V27" i="19"/>
  <c r="V29" i="19" s="1"/>
  <c r="T27" i="19"/>
  <c r="T29" i="19" s="1"/>
  <c r="U29" i="19" s="1"/>
  <c r="S27" i="19"/>
  <c r="S29" i="19" s="1"/>
  <c r="R27" i="19"/>
  <c r="R29" i="19" s="1"/>
  <c r="Q27" i="19"/>
  <c r="Q29" i="19" s="1"/>
  <c r="O27" i="19"/>
  <c r="O29" i="19" s="1"/>
  <c r="P29" i="19" s="1"/>
  <c r="N27" i="19"/>
  <c r="N29" i="19" s="1"/>
  <c r="L27" i="19"/>
  <c r="L29" i="19" s="1"/>
  <c r="M29" i="19" s="1"/>
  <c r="K27" i="19"/>
  <c r="K29" i="19" s="1"/>
  <c r="I27" i="19"/>
  <c r="I29" i="19" s="1"/>
  <c r="J29" i="19" s="1"/>
  <c r="H27" i="19"/>
  <c r="H29" i="19" s="1"/>
  <c r="F27" i="19"/>
  <c r="F29" i="19" s="1"/>
  <c r="G29" i="19" s="1"/>
  <c r="E27" i="19"/>
  <c r="E29" i="19" s="1"/>
  <c r="D27" i="19"/>
  <c r="D29" i="19" s="1"/>
  <c r="C27" i="19"/>
  <c r="C29" i="19" s="1"/>
  <c r="BK26" i="19"/>
  <c r="BG26" i="19"/>
  <c r="BD26" i="19"/>
  <c r="AY26" i="19"/>
  <c r="AV26" i="19"/>
  <c r="U26" i="19"/>
  <c r="P26" i="19"/>
  <c r="J26" i="19"/>
  <c r="BK25" i="19"/>
  <c r="BG25" i="19"/>
  <c r="BD25" i="19"/>
  <c r="AY25" i="19"/>
  <c r="AV25" i="19"/>
  <c r="U25" i="19"/>
  <c r="P25" i="19"/>
  <c r="J25" i="19"/>
  <c r="BK24" i="19"/>
  <c r="BG24" i="19"/>
  <c r="BD24" i="19"/>
  <c r="AY24" i="19"/>
  <c r="AV24" i="19"/>
  <c r="U24" i="19"/>
  <c r="BK23" i="19"/>
  <c r="BG23" i="19"/>
  <c r="BD23" i="19"/>
  <c r="AY23" i="19"/>
  <c r="AV23" i="19"/>
  <c r="U23" i="19"/>
  <c r="P23" i="19"/>
  <c r="M23" i="19"/>
  <c r="J23" i="19"/>
  <c r="G23" i="19"/>
  <c r="BK22" i="19"/>
  <c r="BG22" i="19"/>
  <c r="BD22" i="19"/>
  <c r="AY22" i="19"/>
  <c r="AV22" i="19"/>
  <c r="U22" i="19"/>
  <c r="P22" i="19"/>
  <c r="J22" i="19"/>
  <c r="G22" i="19"/>
  <c r="BK21" i="19"/>
  <c r="BG21" i="19"/>
  <c r="BD21" i="19"/>
  <c r="AY21" i="19"/>
  <c r="AV21" i="19"/>
  <c r="U21" i="19"/>
  <c r="P21" i="19"/>
  <c r="J21" i="19"/>
  <c r="G21" i="19"/>
  <c r="BK20" i="19"/>
  <c r="BG20" i="19"/>
  <c r="BD20" i="19"/>
  <c r="AY20" i="19"/>
  <c r="AV20" i="19"/>
  <c r="U20" i="19"/>
  <c r="P20" i="19"/>
  <c r="J20" i="19"/>
  <c r="G20" i="19"/>
  <c r="BK19" i="19"/>
  <c r="BG19" i="19"/>
  <c r="BD19" i="19"/>
  <c r="AY19" i="19"/>
  <c r="AV19" i="19"/>
  <c r="U19" i="19"/>
  <c r="P19" i="19"/>
  <c r="M19" i="19"/>
  <c r="J19" i="19"/>
  <c r="G19" i="19"/>
  <c r="BK18" i="19"/>
  <c r="BG18" i="19"/>
  <c r="BD18" i="19"/>
  <c r="AY18" i="19"/>
  <c r="AV18" i="19"/>
  <c r="U18" i="19"/>
  <c r="P18" i="19"/>
  <c r="M18" i="19"/>
  <c r="J18" i="19"/>
  <c r="G18" i="19"/>
  <c r="BK17" i="19"/>
  <c r="BG17" i="19"/>
  <c r="BD17" i="19"/>
  <c r="AY17" i="19"/>
  <c r="AV17" i="19"/>
  <c r="U17" i="19"/>
  <c r="P17" i="19"/>
  <c r="J17" i="19"/>
  <c r="G17" i="19"/>
  <c r="BK16" i="19"/>
  <c r="BG16" i="19"/>
  <c r="BD16" i="19"/>
  <c r="AY16" i="19"/>
  <c r="AV16" i="19"/>
  <c r="U16" i="19"/>
  <c r="P16" i="19"/>
  <c r="M16" i="19"/>
  <c r="J16" i="19"/>
  <c r="G16" i="19"/>
  <c r="BK15" i="19"/>
  <c r="BG15" i="19"/>
  <c r="BD15" i="19"/>
  <c r="AY15" i="19"/>
  <c r="AV15" i="19"/>
  <c r="U15" i="19"/>
  <c r="P15" i="19"/>
  <c r="M15" i="19"/>
  <c r="J15" i="19"/>
  <c r="G15" i="19"/>
  <c r="BK14" i="19"/>
  <c r="BG14" i="19"/>
  <c r="BD14" i="19"/>
  <c r="AY14" i="19"/>
  <c r="AV14" i="19"/>
  <c r="U14" i="19"/>
  <c r="P14" i="19"/>
  <c r="M14" i="19"/>
  <c r="J14" i="19"/>
  <c r="G14" i="19"/>
  <c r="BK13" i="19"/>
  <c r="BG13" i="19"/>
  <c r="BD13" i="19"/>
  <c r="AY13" i="19"/>
  <c r="AV13" i="19"/>
  <c r="U13" i="19"/>
  <c r="P13" i="19"/>
  <c r="M13" i="19"/>
  <c r="J13" i="19"/>
  <c r="G13" i="19"/>
  <c r="BK12" i="19"/>
  <c r="BG12" i="19"/>
  <c r="BD12" i="19"/>
  <c r="AY12" i="19"/>
  <c r="AV12" i="19"/>
  <c r="U12" i="19"/>
  <c r="P12" i="19"/>
  <c r="M12" i="19"/>
  <c r="J12" i="19"/>
  <c r="G12" i="19"/>
  <c r="BK11" i="19"/>
  <c r="BG11" i="19"/>
  <c r="BD11" i="19"/>
  <c r="AY11" i="19"/>
  <c r="AV11" i="19"/>
  <c r="U11" i="19"/>
  <c r="P11" i="19"/>
  <c r="M11" i="19"/>
  <c r="J11" i="19"/>
  <c r="G11" i="19"/>
  <c r="BK10" i="19"/>
  <c r="BG10" i="19"/>
  <c r="BD10" i="19"/>
  <c r="AY10" i="19"/>
  <c r="AV10" i="19"/>
  <c r="U10" i="19"/>
  <c r="P10" i="19"/>
  <c r="J10" i="19"/>
  <c r="G10" i="19"/>
  <c r="BK9" i="19"/>
  <c r="BG9" i="19"/>
  <c r="BD9" i="19"/>
  <c r="AY9" i="19"/>
  <c r="AV9" i="19"/>
  <c r="U9" i="19"/>
  <c r="P9" i="19"/>
  <c r="M9" i="19"/>
  <c r="J9" i="19"/>
  <c r="G9" i="19"/>
  <c r="BK8" i="19"/>
  <c r="BG8" i="19"/>
  <c r="BD8" i="19"/>
  <c r="AY8" i="19"/>
  <c r="AV8" i="19"/>
  <c r="U8" i="19"/>
  <c r="P8" i="19"/>
  <c r="M8" i="19"/>
  <c r="J8" i="19"/>
  <c r="G8" i="19"/>
  <c r="BK7" i="19"/>
  <c r="BG7" i="19"/>
  <c r="BD7" i="19"/>
  <c r="AY7" i="19"/>
  <c r="AV7" i="19"/>
  <c r="U7" i="19"/>
  <c r="P7" i="19"/>
  <c r="M7" i="19"/>
  <c r="J7" i="19"/>
  <c r="G7" i="19"/>
  <c r="BK6" i="19"/>
  <c r="BG6" i="19"/>
  <c r="AY6" i="19"/>
  <c r="AV6" i="19"/>
  <c r="U6" i="19"/>
  <c r="G6" i="19"/>
  <c r="BK5" i="19"/>
  <c r="BG5" i="19"/>
  <c r="BD5" i="19"/>
  <c r="AY5" i="19"/>
  <c r="AV5" i="19"/>
  <c r="U5" i="19"/>
  <c r="P5" i="19"/>
  <c r="M5" i="19"/>
  <c r="J5" i="19"/>
  <c r="G5" i="19"/>
  <c r="AU1" i="19"/>
  <c r="AH1" i="19"/>
  <c r="AV29" i="19" l="1"/>
  <c r="BK29" i="19"/>
  <c r="AY29" i="19"/>
  <c r="BD29" i="19"/>
  <c r="BG29" i="19"/>
  <c r="J27" i="19"/>
  <c r="P27" i="19"/>
  <c r="AY27" i="19"/>
  <c r="BG27" i="19"/>
  <c r="BK27" i="19"/>
  <c r="G27" i="19"/>
  <c r="M27" i="19"/>
  <c r="U27" i="19"/>
  <c r="AV27" i="19"/>
  <c r="BD27" i="19"/>
  <c r="AE27" i="18" l="1"/>
  <c r="AA27" i="18"/>
  <c r="R27" i="18"/>
  <c r="K27" i="18"/>
  <c r="I27" i="18"/>
  <c r="AO25" i="18"/>
  <c r="AE25" i="18"/>
  <c r="AA25" i="18"/>
  <c r="R25" i="18"/>
  <c r="K25" i="18"/>
  <c r="I25" i="18"/>
  <c r="G25" i="18"/>
  <c r="F25" i="18"/>
  <c r="D25" i="18"/>
  <c r="AN24" i="18"/>
  <c r="AN26" i="18" s="1"/>
  <c r="AM24" i="18"/>
  <c r="AM26" i="18" s="1"/>
  <c r="AL24" i="18"/>
  <c r="AL26" i="18" s="1"/>
  <c r="AK24" i="18"/>
  <c r="AK26" i="18" s="1"/>
  <c r="AJ24" i="18"/>
  <c r="AJ26" i="18" s="1"/>
  <c r="AI24" i="18"/>
  <c r="AI26" i="18" s="1"/>
  <c r="AH24" i="18"/>
  <c r="AH26" i="18" s="1"/>
  <c r="AG24" i="18"/>
  <c r="AG26" i="18" s="1"/>
  <c r="AO26" i="18" s="1"/>
  <c r="AF24" i="18"/>
  <c r="AF26" i="18" s="1"/>
  <c r="AD24" i="18"/>
  <c r="AD26" i="18" s="1"/>
  <c r="AE26" i="18" s="1"/>
  <c r="AC24" i="18"/>
  <c r="AC26" i="18" s="1"/>
  <c r="AB24" i="18"/>
  <c r="AB26" i="18" s="1"/>
  <c r="Z24" i="18"/>
  <c r="Z26" i="18" s="1"/>
  <c r="Y24" i="18"/>
  <c r="Y26" i="18" s="1"/>
  <c r="X24" i="18"/>
  <c r="X26" i="18" s="1"/>
  <c r="W24" i="18"/>
  <c r="W26" i="18" s="1"/>
  <c r="V24" i="18"/>
  <c r="V26" i="18" s="1"/>
  <c r="U24" i="18"/>
  <c r="U26" i="18" s="1"/>
  <c r="T24" i="18"/>
  <c r="T26" i="18" s="1"/>
  <c r="S24" i="18"/>
  <c r="S26" i="18" s="1"/>
  <c r="Q24" i="18"/>
  <c r="R24" i="18" s="1"/>
  <c r="P24" i="18"/>
  <c r="P26" i="18" s="1"/>
  <c r="O24" i="18"/>
  <c r="O26" i="18" s="1"/>
  <c r="N24" i="18"/>
  <c r="N26" i="18" s="1"/>
  <c r="M24" i="18"/>
  <c r="M26" i="18" s="1"/>
  <c r="L24" i="18"/>
  <c r="L26" i="18" s="1"/>
  <c r="J24" i="18"/>
  <c r="J26" i="18" s="1"/>
  <c r="H24" i="18"/>
  <c r="H26" i="18" s="1"/>
  <c r="E24" i="18"/>
  <c r="E26" i="18" s="1"/>
  <c r="C24" i="18"/>
  <c r="AA23" i="18"/>
  <c r="R23" i="18"/>
  <c r="K23" i="18"/>
  <c r="I23" i="18"/>
  <c r="G23" i="18"/>
  <c r="D23" i="18"/>
  <c r="AA22" i="18"/>
  <c r="K22" i="18"/>
  <c r="I22" i="18"/>
  <c r="G22" i="18"/>
  <c r="D22" i="18"/>
  <c r="AE21" i="18"/>
  <c r="AA21" i="18"/>
  <c r="K21" i="18"/>
  <c r="I21" i="18"/>
  <c r="G21" i="18"/>
  <c r="D21" i="18"/>
  <c r="AA20" i="18"/>
  <c r="R20" i="18"/>
  <c r="K20" i="18"/>
  <c r="I20" i="18"/>
  <c r="G20" i="18"/>
  <c r="D20" i="18"/>
  <c r="AA19" i="18"/>
  <c r="R19" i="18"/>
  <c r="K19" i="18"/>
  <c r="I19" i="18"/>
  <c r="G19" i="18"/>
  <c r="D19" i="18"/>
  <c r="AA18" i="18"/>
  <c r="R18" i="18"/>
  <c r="K18" i="18"/>
  <c r="I18" i="18"/>
  <c r="G18" i="18"/>
  <c r="D18" i="18"/>
  <c r="AE17" i="18"/>
  <c r="AA17" i="18"/>
  <c r="R17" i="18"/>
  <c r="K17" i="18"/>
  <c r="I17" i="18"/>
  <c r="G17" i="18"/>
  <c r="D17" i="18"/>
  <c r="AA16" i="18"/>
  <c r="R16" i="18"/>
  <c r="K16" i="18"/>
  <c r="I16" i="18"/>
  <c r="G16" i="18"/>
  <c r="D16" i="18"/>
  <c r="AA15" i="18"/>
  <c r="R15" i="18"/>
  <c r="K15" i="18"/>
  <c r="I15" i="18"/>
  <c r="G15" i="18"/>
  <c r="D15" i="18"/>
  <c r="AA14" i="18"/>
  <c r="R14" i="18"/>
  <c r="K14" i="18"/>
  <c r="I14" i="18"/>
  <c r="G14" i="18"/>
  <c r="D14" i="18"/>
  <c r="AE13" i="18"/>
  <c r="AA13" i="18"/>
  <c r="R13" i="18"/>
  <c r="K13" i="18"/>
  <c r="I13" i="18"/>
  <c r="G13" i="18"/>
  <c r="D13" i="18"/>
  <c r="AE12" i="18"/>
  <c r="AA12" i="18"/>
  <c r="R12" i="18"/>
  <c r="K12" i="18"/>
  <c r="I12" i="18"/>
  <c r="G12" i="18"/>
  <c r="D12" i="18"/>
  <c r="AE11" i="18"/>
  <c r="AA11" i="18"/>
  <c r="R11" i="18"/>
  <c r="K11" i="18"/>
  <c r="I11" i="18"/>
  <c r="G11" i="18"/>
  <c r="D11" i="18"/>
  <c r="AE10" i="18"/>
  <c r="AA10" i="18"/>
  <c r="R10" i="18"/>
  <c r="K10" i="18"/>
  <c r="I10" i="18"/>
  <c r="G10" i="18"/>
  <c r="D10" i="18"/>
  <c r="AA9" i="18"/>
  <c r="R9" i="18"/>
  <c r="K9" i="18"/>
  <c r="I9" i="18"/>
  <c r="G9" i="18"/>
  <c r="D9" i="18"/>
  <c r="AE8" i="18"/>
  <c r="AA8" i="18"/>
  <c r="R8" i="18"/>
  <c r="K8" i="18"/>
  <c r="I8" i="18"/>
  <c r="G8" i="18"/>
  <c r="D8" i="18"/>
  <c r="AA7" i="18"/>
  <c r="R7" i="18"/>
  <c r="K7" i="18"/>
  <c r="I7" i="18"/>
  <c r="G7" i="18"/>
  <c r="D7" i="18"/>
  <c r="AE6" i="18"/>
  <c r="AA6" i="18"/>
  <c r="K6" i="18"/>
  <c r="I6" i="18"/>
  <c r="G6" i="18"/>
  <c r="G24" i="18" s="1"/>
  <c r="G26" i="18" s="1"/>
  <c r="D6" i="18"/>
  <c r="AE5" i="18"/>
  <c r="AA5" i="18"/>
  <c r="R5" i="18"/>
  <c r="K5" i="18"/>
  <c r="I5" i="18"/>
  <c r="G5" i="18"/>
  <c r="D5" i="18"/>
  <c r="D24" i="18" s="1"/>
  <c r="D26" i="18" s="1"/>
  <c r="B1" i="18"/>
  <c r="F24" i="18" l="1"/>
  <c r="K26" i="18"/>
  <c r="AA26" i="18"/>
  <c r="I24" i="18"/>
  <c r="K24" i="18"/>
  <c r="AA24" i="18"/>
  <c r="AE24" i="18"/>
  <c r="AO24" i="18"/>
  <c r="C26" i="18"/>
  <c r="F26" i="18" s="1"/>
  <c r="Q26" i="18"/>
  <c r="R26" i="18" s="1"/>
  <c r="I26" i="18" l="1"/>
  <c r="BK30" i="17" l="1"/>
  <c r="BG30" i="17"/>
  <c r="BD30" i="17"/>
  <c r="AY30" i="17"/>
  <c r="AV30" i="17"/>
  <c r="BK28" i="17"/>
  <c r="BG28" i="17"/>
  <c r="BD28" i="17"/>
  <c r="AY28" i="17"/>
  <c r="AV28" i="17"/>
  <c r="U28" i="17"/>
  <c r="P28" i="17"/>
  <c r="M28" i="17"/>
  <c r="J28" i="17"/>
  <c r="G28" i="17"/>
  <c r="BJ27" i="17"/>
  <c r="BJ29" i="17" s="1"/>
  <c r="BI27" i="17"/>
  <c r="BI29" i="17" s="1"/>
  <c r="BH27" i="17"/>
  <c r="BH29" i="17" s="1"/>
  <c r="BF27" i="17"/>
  <c r="BF29" i="17" s="1"/>
  <c r="BG29" i="17" s="1"/>
  <c r="BE27" i="17"/>
  <c r="BE29" i="17" s="1"/>
  <c r="BC27" i="17"/>
  <c r="BC29" i="17" s="1"/>
  <c r="BB27" i="17"/>
  <c r="BB29" i="17" s="1"/>
  <c r="BA27" i="17"/>
  <c r="BA29" i="17" s="1"/>
  <c r="BD29" i="17" s="1"/>
  <c r="AZ27" i="17"/>
  <c r="AZ29" i="17" s="1"/>
  <c r="AX27" i="17"/>
  <c r="AX29" i="17" s="1"/>
  <c r="AW27" i="17"/>
  <c r="AW29" i="17" s="1"/>
  <c r="AU27" i="17"/>
  <c r="AU29" i="17" s="1"/>
  <c r="AV29" i="17" s="1"/>
  <c r="AT27" i="17"/>
  <c r="AT29" i="17" s="1"/>
  <c r="AS27" i="17"/>
  <c r="AS29" i="17" s="1"/>
  <c r="AR27" i="17"/>
  <c r="AR29" i="17" s="1"/>
  <c r="AQ27" i="17"/>
  <c r="AQ29" i="17" s="1"/>
  <c r="AP27" i="17"/>
  <c r="AP29" i="17" s="1"/>
  <c r="AO27" i="17"/>
  <c r="AO29" i="17" s="1"/>
  <c r="AN27" i="17"/>
  <c r="AN29" i="17" s="1"/>
  <c r="AM27" i="17"/>
  <c r="AM29" i="17" s="1"/>
  <c r="AL27" i="17"/>
  <c r="AL29" i="17" s="1"/>
  <c r="AK27" i="17"/>
  <c r="AK29" i="17" s="1"/>
  <c r="AJ27" i="17"/>
  <c r="AJ29" i="17" s="1"/>
  <c r="AI27" i="17"/>
  <c r="AI29" i="17" s="1"/>
  <c r="AH27" i="17"/>
  <c r="AH29" i="17" s="1"/>
  <c r="AG27" i="17"/>
  <c r="AG29" i="17" s="1"/>
  <c r="AF27" i="17"/>
  <c r="AF29" i="17" s="1"/>
  <c r="AE27" i="17"/>
  <c r="AE29" i="17" s="1"/>
  <c r="AD27" i="17"/>
  <c r="AD29" i="17" s="1"/>
  <c r="AC27" i="17"/>
  <c r="AC29" i="17" s="1"/>
  <c r="AA27" i="17"/>
  <c r="AA29" i="17" s="1"/>
  <c r="Z27" i="17"/>
  <c r="Z29" i="17" s="1"/>
  <c r="Y27" i="17"/>
  <c r="Y29" i="17" s="1"/>
  <c r="X27" i="17"/>
  <c r="X29" i="17" s="1"/>
  <c r="W27" i="17"/>
  <c r="W29" i="17" s="1"/>
  <c r="V27" i="17"/>
  <c r="V29" i="17" s="1"/>
  <c r="T27" i="17"/>
  <c r="T29" i="17" s="1"/>
  <c r="S27" i="17"/>
  <c r="S29" i="17" s="1"/>
  <c r="R27" i="17"/>
  <c r="R29" i="17" s="1"/>
  <c r="Q27" i="17"/>
  <c r="Q29" i="17" s="1"/>
  <c r="O27" i="17"/>
  <c r="O29" i="17" s="1"/>
  <c r="N27" i="17"/>
  <c r="N29" i="17" s="1"/>
  <c r="L27" i="17"/>
  <c r="L29" i="17" s="1"/>
  <c r="K27" i="17"/>
  <c r="K29" i="17" s="1"/>
  <c r="I27" i="17"/>
  <c r="I29" i="17" s="1"/>
  <c r="H27" i="17"/>
  <c r="H29" i="17" s="1"/>
  <c r="F27" i="17"/>
  <c r="F29" i="17" s="1"/>
  <c r="E27" i="17"/>
  <c r="E29" i="17" s="1"/>
  <c r="D27" i="17"/>
  <c r="D29" i="17" s="1"/>
  <c r="C27" i="17"/>
  <c r="C29" i="17" s="1"/>
  <c r="BK26" i="17"/>
  <c r="BG26" i="17"/>
  <c r="BD26" i="17"/>
  <c r="AY26" i="17"/>
  <c r="AV26" i="17"/>
  <c r="U26" i="17"/>
  <c r="P26" i="17"/>
  <c r="J26" i="17"/>
  <c r="BK25" i="17"/>
  <c r="BG25" i="17"/>
  <c r="BD25" i="17"/>
  <c r="AY25" i="17"/>
  <c r="AV25" i="17"/>
  <c r="U25" i="17"/>
  <c r="P25" i="17"/>
  <c r="J25" i="17"/>
  <c r="BK24" i="17"/>
  <c r="BG24" i="17"/>
  <c r="BD24" i="17"/>
  <c r="AY24" i="17"/>
  <c r="AV24" i="17"/>
  <c r="U24" i="17"/>
  <c r="BK23" i="17"/>
  <c r="BG23" i="17"/>
  <c r="BD23" i="17"/>
  <c r="AY23" i="17"/>
  <c r="AV23" i="17"/>
  <c r="U23" i="17"/>
  <c r="P23" i="17"/>
  <c r="M23" i="17"/>
  <c r="J23" i="17"/>
  <c r="G23" i="17"/>
  <c r="BK22" i="17"/>
  <c r="BG22" i="17"/>
  <c r="BD22" i="17"/>
  <c r="AY22" i="17"/>
  <c r="AV22" i="17"/>
  <c r="U22" i="17"/>
  <c r="P22" i="17"/>
  <c r="J22" i="17"/>
  <c r="G22" i="17"/>
  <c r="BK21" i="17"/>
  <c r="BG21" i="17"/>
  <c r="BD21" i="17"/>
  <c r="AY21" i="17"/>
  <c r="AV21" i="17"/>
  <c r="U21" i="17"/>
  <c r="P21" i="17"/>
  <c r="J21" i="17"/>
  <c r="G21" i="17"/>
  <c r="BK20" i="17"/>
  <c r="BG20" i="17"/>
  <c r="BD20" i="17"/>
  <c r="AY20" i="17"/>
  <c r="AV20" i="17"/>
  <c r="U20" i="17"/>
  <c r="P20" i="17"/>
  <c r="J20" i="17"/>
  <c r="G20" i="17"/>
  <c r="BK19" i="17"/>
  <c r="BG19" i="17"/>
  <c r="BD19" i="17"/>
  <c r="AY19" i="17"/>
  <c r="AV19" i="17"/>
  <c r="U19" i="17"/>
  <c r="P19" i="17"/>
  <c r="M19" i="17"/>
  <c r="J19" i="17"/>
  <c r="G19" i="17"/>
  <c r="BK18" i="17"/>
  <c r="BG18" i="17"/>
  <c r="BD18" i="17"/>
  <c r="AY18" i="17"/>
  <c r="AV18" i="17"/>
  <c r="U18" i="17"/>
  <c r="P18" i="17"/>
  <c r="M18" i="17"/>
  <c r="J18" i="17"/>
  <c r="G18" i="17"/>
  <c r="BK17" i="17"/>
  <c r="BG17" i="17"/>
  <c r="BD17" i="17"/>
  <c r="AY17" i="17"/>
  <c r="AV17" i="17"/>
  <c r="U17" i="17"/>
  <c r="P17" i="17"/>
  <c r="J17" i="17"/>
  <c r="G17" i="17"/>
  <c r="BK16" i="17"/>
  <c r="BG16" i="17"/>
  <c r="BD16" i="17"/>
  <c r="AY16" i="17"/>
  <c r="AV16" i="17"/>
  <c r="U16" i="17"/>
  <c r="P16" i="17"/>
  <c r="M16" i="17"/>
  <c r="J16" i="17"/>
  <c r="G16" i="17"/>
  <c r="BK15" i="17"/>
  <c r="BG15" i="17"/>
  <c r="BD15" i="17"/>
  <c r="AY15" i="17"/>
  <c r="AV15" i="17"/>
  <c r="U15" i="17"/>
  <c r="P15" i="17"/>
  <c r="M15" i="17"/>
  <c r="J15" i="17"/>
  <c r="G15" i="17"/>
  <c r="BK14" i="17"/>
  <c r="BG14" i="17"/>
  <c r="BD14" i="17"/>
  <c r="AY14" i="17"/>
  <c r="AV14" i="17"/>
  <c r="U14" i="17"/>
  <c r="P14" i="17"/>
  <c r="M14" i="17"/>
  <c r="J14" i="17"/>
  <c r="G14" i="17"/>
  <c r="BK13" i="17"/>
  <c r="BG13" i="17"/>
  <c r="BD13" i="17"/>
  <c r="AY13" i="17"/>
  <c r="AV13" i="17"/>
  <c r="U13" i="17"/>
  <c r="P13" i="17"/>
  <c r="M13" i="17"/>
  <c r="J13" i="17"/>
  <c r="G13" i="17"/>
  <c r="BK12" i="17"/>
  <c r="BG12" i="17"/>
  <c r="BD12" i="17"/>
  <c r="AY12" i="17"/>
  <c r="AV12" i="17"/>
  <c r="U12" i="17"/>
  <c r="P12" i="17"/>
  <c r="M12" i="17"/>
  <c r="J12" i="17"/>
  <c r="G12" i="17"/>
  <c r="BK11" i="17"/>
  <c r="BG11" i="17"/>
  <c r="BD11" i="17"/>
  <c r="AY11" i="17"/>
  <c r="AV11" i="17"/>
  <c r="U11" i="17"/>
  <c r="P11" i="17"/>
  <c r="M11" i="17"/>
  <c r="J11" i="17"/>
  <c r="G11" i="17"/>
  <c r="BK10" i="17"/>
  <c r="BG10" i="17"/>
  <c r="BD10" i="17"/>
  <c r="AY10" i="17"/>
  <c r="AV10" i="17"/>
  <c r="U10" i="17"/>
  <c r="P10" i="17"/>
  <c r="J10" i="17"/>
  <c r="G10" i="17"/>
  <c r="BK9" i="17"/>
  <c r="BG9" i="17"/>
  <c r="BD9" i="17"/>
  <c r="AY9" i="17"/>
  <c r="AV9" i="17"/>
  <c r="U9" i="17"/>
  <c r="P9" i="17"/>
  <c r="M9" i="17"/>
  <c r="J9" i="17"/>
  <c r="G9" i="17"/>
  <c r="BK8" i="17"/>
  <c r="BG8" i="17"/>
  <c r="BD8" i="17"/>
  <c r="AY8" i="17"/>
  <c r="AV8" i="17"/>
  <c r="U8" i="17"/>
  <c r="P8" i="17"/>
  <c r="M8" i="17"/>
  <c r="J8" i="17"/>
  <c r="G8" i="17"/>
  <c r="BK7" i="17"/>
  <c r="BG7" i="17"/>
  <c r="BD7" i="17"/>
  <c r="AY7" i="17"/>
  <c r="AV7" i="17"/>
  <c r="U7" i="17"/>
  <c r="P7" i="17"/>
  <c r="M7" i="17"/>
  <c r="J7" i="17"/>
  <c r="G7" i="17"/>
  <c r="BK6" i="17"/>
  <c r="BG6" i="17"/>
  <c r="AY6" i="17"/>
  <c r="AV6" i="17"/>
  <c r="U6" i="17"/>
  <c r="G6" i="17"/>
  <c r="BK5" i="17"/>
  <c r="BG5" i="17"/>
  <c r="BD5" i="17"/>
  <c r="AY5" i="17"/>
  <c r="AV5" i="17"/>
  <c r="U5" i="17"/>
  <c r="P5" i="17"/>
  <c r="M5" i="17"/>
  <c r="J5" i="17"/>
  <c r="G5" i="17"/>
  <c r="AU1" i="17"/>
  <c r="AH1" i="17"/>
  <c r="BK29" i="17" l="1"/>
  <c r="AY29" i="17"/>
  <c r="G29" i="17"/>
  <c r="J29" i="17"/>
  <c r="M29" i="17"/>
  <c r="P29" i="17"/>
  <c r="U29" i="17"/>
  <c r="J27" i="17"/>
  <c r="P27" i="17"/>
  <c r="AY27" i="17"/>
  <c r="BG27" i="17"/>
  <c r="BK27" i="17"/>
  <c r="G27" i="17"/>
  <c r="M27" i="17"/>
  <c r="U27" i="17"/>
  <c r="AV27" i="17"/>
  <c r="BD27" i="17"/>
  <c r="AE27" i="16" l="1"/>
  <c r="AA27" i="16"/>
  <c r="R27" i="16"/>
  <c r="K27" i="16"/>
  <c r="I27" i="16"/>
  <c r="AM26" i="16"/>
  <c r="AK26" i="16"/>
  <c r="AI26" i="16"/>
  <c r="AG26" i="16"/>
  <c r="AO26" i="16" s="1"/>
  <c r="AC26" i="16"/>
  <c r="Y26" i="16"/>
  <c r="W26" i="16"/>
  <c r="U26" i="16"/>
  <c r="S26" i="16"/>
  <c r="Q26" i="16"/>
  <c r="R26" i="16" s="1"/>
  <c r="O26" i="16"/>
  <c r="M26" i="16"/>
  <c r="E26" i="16"/>
  <c r="C26" i="16"/>
  <c r="AO25" i="16"/>
  <c r="AE25" i="16"/>
  <c r="AA25" i="16"/>
  <c r="R25" i="16"/>
  <c r="K25" i="16"/>
  <c r="I25" i="16"/>
  <c r="G25" i="16"/>
  <c r="F25" i="16"/>
  <c r="D25" i="16"/>
  <c r="AO24" i="16"/>
  <c r="AM24" i="16"/>
  <c r="AL24" i="16"/>
  <c r="AL26" i="16" s="1"/>
  <c r="AK24" i="16"/>
  <c r="AJ24" i="16"/>
  <c r="AJ26" i="16" s="1"/>
  <c r="AI24" i="16"/>
  <c r="AH24" i="16"/>
  <c r="AH26" i="16" s="1"/>
  <c r="AG24" i="16"/>
  <c r="AF24" i="16"/>
  <c r="AF26" i="16" s="1"/>
  <c r="AD24" i="16"/>
  <c r="AD26" i="16" s="1"/>
  <c r="AE26" i="16" s="1"/>
  <c r="AC24" i="16"/>
  <c r="AB24" i="16"/>
  <c r="AB26" i="16" s="1"/>
  <c r="Z24" i="16"/>
  <c r="Z26" i="16" s="1"/>
  <c r="AA26" i="16" s="1"/>
  <c r="Y24" i="16"/>
  <c r="X24" i="16"/>
  <c r="X26" i="16" s="1"/>
  <c r="W24" i="16"/>
  <c r="V24" i="16"/>
  <c r="V26" i="16" s="1"/>
  <c r="U24" i="16"/>
  <c r="T24" i="16"/>
  <c r="T26" i="16" s="1"/>
  <c r="S24" i="16"/>
  <c r="Q24" i="16"/>
  <c r="P24" i="16"/>
  <c r="P26" i="16" s="1"/>
  <c r="O24" i="16"/>
  <c r="N24" i="16"/>
  <c r="N26" i="16" s="1"/>
  <c r="M24" i="16"/>
  <c r="L24" i="16"/>
  <c r="L26" i="16" s="1"/>
  <c r="J24" i="16"/>
  <c r="J26" i="16" s="1"/>
  <c r="K26" i="16" s="1"/>
  <c r="H24" i="16"/>
  <c r="H26" i="16" s="1"/>
  <c r="E24" i="16"/>
  <c r="I24" i="16" s="1"/>
  <c r="C24" i="16"/>
  <c r="AA23" i="16"/>
  <c r="R23" i="16"/>
  <c r="K23" i="16"/>
  <c r="I23" i="16"/>
  <c r="G23" i="16"/>
  <c r="D23" i="16"/>
  <c r="AA22" i="16"/>
  <c r="K22" i="16"/>
  <c r="I22" i="16"/>
  <c r="G22" i="16"/>
  <c r="D22" i="16"/>
  <c r="AE21" i="16"/>
  <c r="AA21" i="16"/>
  <c r="K21" i="16"/>
  <c r="I21" i="16"/>
  <c r="G21" i="16"/>
  <c r="D21" i="16"/>
  <c r="AA20" i="16"/>
  <c r="R20" i="16"/>
  <c r="K20" i="16"/>
  <c r="I20" i="16"/>
  <c r="G20" i="16"/>
  <c r="D20" i="16"/>
  <c r="AA19" i="16"/>
  <c r="R19" i="16"/>
  <c r="K19" i="16"/>
  <c r="I19" i="16"/>
  <c r="G19" i="16"/>
  <c r="D19" i="16"/>
  <c r="AA18" i="16"/>
  <c r="R18" i="16"/>
  <c r="K18" i="16"/>
  <c r="I18" i="16"/>
  <c r="G18" i="16"/>
  <c r="D18" i="16"/>
  <c r="AE17" i="16"/>
  <c r="AA17" i="16"/>
  <c r="R17" i="16"/>
  <c r="K17" i="16"/>
  <c r="I17" i="16"/>
  <c r="G17" i="16"/>
  <c r="D17" i="16"/>
  <c r="AA16" i="16"/>
  <c r="R16" i="16"/>
  <c r="K16" i="16"/>
  <c r="I16" i="16"/>
  <c r="G16" i="16"/>
  <c r="D16" i="16"/>
  <c r="AA15" i="16"/>
  <c r="R15" i="16"/>
  <c r="K15" i="16"/>
  <c r="I15" i="16"/>
  <c r="G15" i="16"/>
  <c r="D15" i="16"/>
  <c r="AA14" i="16"/>
  <c r="R14" i="16"/>
  <c r="K14" i="16"/>
  <c r="I14" i="16"/>
  <c r="G14" i="16"/>
  <c r="D14" i="16"/>
  <c r="AE13" i="16"/>
  <c r="AA13" i="16"/>
  <c r="R13" i="16"/>
  <c r="K13" i="16"/>
  <c r="I13" i="16"/>
  <c r="G13" i="16"/>
  <c r="D13" i="16"/>
  <c r="AE12" i="16"/>
  <c r="AA12" i="16"/>
  <c r="R12" i="16"/>
  <c r="K12" i="16"/>
  <c r="I12" i="16"/>
  <c r="G12" i="16"/>
  <c r="D12" i="16"/>
  <c r="AE11" i="16"/>
  <c r="AA11" i="16"/>
  <c r="R11" i="16"/>
  <c r="K11" i="16"/>
  <c r="I11" i="16"/>
  <c r="G11" i="16"/>
  <c r="D11" i="16"/>
  <c r="AE10" i="16"/>
  <c r="AA10" i="16"/>
  <c r="R10" i="16"/>
  <c r="K10" i="16"/>
  <c r="I10" i="16"/>
  <c r="G10" i="16"/>
  <c r="D10" i="16"/>
  <c r="AA9" i="16"/>
  <c r="R9" i="16"/>
  <c r="K9" i="16"/>
  <c r="I9" i="16"/>
  <c r="G9" i="16"/>
  <c r="D9" i="16"/>
  <c r="AE8" i="16"/>
  <c r="AA8" i="16"/>
  <c r="R8" i="16"/>
  <c r="K8" i="16"/>
  <c r="I8" i="16"/>
  <c r="G8" i="16"/>
  <c r="D8" i="16"/>
  <c r="AA7" i="16"/>
  <c r="R7" i="16"/>
  <c r="K7" i="16"/>
  <c r="I7" i="16"/>
  <c r="G7" i="16"/>
  <c r="D7" i="16"/>
  <c r="AE6" i="16"/>
  <c r="AA6" i="16"/>
  <c r="K6" i="16"/>
  <c r="I6" i="16"/>
  <c r="G6" i="16"/>
  <c r="D6" i="16"/>
  <c r="D24" i="16" s="1"/>
  <c r="AE5" i="16"/>
  <c r="AA5" i="16"/>
  <c r="R5" i="16"/>
  <c r="K5" i="16"/>
  <c r="I5" i="16"/>
  <c r="G5" i="16"/>
  <c r="G24" i="16" s="1"/>
  <c r="G26" i="16" s="1"/>
  <c r="D5" i="16"/>
  <c r="B1" i="16"/>
  <c r="D26" i="16" l="1"/>
  <c r="F24" i="16"/>
  <c r="F26" i="16"/>
  <c r="I26" i="16"/>
  <c r="R24" i="16"/>
  <c r="K24" i="16"/>
  <c r="AA24" i="16"/>
  <c r="AE24" i="16"/>
  <c r="BK30" i="15" l="1"/>
  <c r="BG30" i="15"/>
  <c r="BD30" i="15"/>
  <c r="AY30" i="15"/>
  <c r="AV30" i="15"/>
  <c r="BK28" i="15"/>
  <c r="BG28" i="15"/>
  <c r="BD28" i="15"/>
  <c r="AY28" i="15"/>
  <c r="AV28" i="15"/>
  <c r="U28" i="15"/>
  <c r="P28" i="15"/>
  <c r="M28" i="15"/>
  <c r="J28" i="15"/>
  <c r="G28" i="15"/>
  <c r="BJ27" i="15"/>
  <c r="BJ29" i="15" s="1"/>
  <c r="BI27" i="15"/>
  <c r="BI29" i="15" s="1"/>
  <c r="BH27" i="15"/>
  <c r="BH29" i="15" s="1"/>
  <c r="BF27" i="15"/>
  <c r="BF29" i="15" s="1"/>
  <c r="BG29" i="15" s="1"/>
  <c r="BE27" i="15"/>
  <c r="BE29" i="15" s="1"/>
  <c r="BC27" i="15"/>
  <c r="BC29" i="15" s="1"/>
  <c r="BB27" i="15"/>
  <c r="BB29" i="15" s="1"/>
  <c r="BA27" i="15"/>
  <c r="BA29" i="15" s="1"/>
  <c r="BD29" i="15" s="1"/>
  <c r="AZ27" i="15"/>
  <c r="AZ29" i="15" s="1"/>
  <c r="AX27" i="15"/>
  <c r="AX29" i="15" s="1"/>
  <c r="AW27" i="15"/>
  <c r="AW29" i="15" s="1"/>
  <c r="AU27" i="15"/>
  <c r="AU29" i="15" s="1"/>
  <c r="AV29" i="15" s="1"/>
  <c r="AT27" i="15"/>
  <c r="AT29" i="15" s="1"/>
  <c r="AS27" i="15"/>
  <c r="AS29" i="15" s="1"/>
  <c r="AR27" i="15"/>
  <c r="AR29" i="15" s="1"/>
  <c r="AQ27" i="15"/>
  <c r="AQ29" i="15" s="1"/>
  <c r="AP27" i="15"/>
  <c r="AP29" i="15" s="1"/>
  <c r="AO27" i="15"/>
  <c r="AO29" i="15" s="1"/>
  <c r="AN27" i="15"/>
  <c r="AN29" i="15" s="1"/>
  <c r="AM27" i="15"/>
  <c r="AM29" i="15" s="1"/>
  <c r="AL27" i="15"/>
  <c r="AL29" i="15" s="1"/>
  <c r="AK27" i="15"/>
  <c r="AK29" i="15" s="1"/>
  <c r="AJ27" i="15"/>
  <c r="AJ29" i="15" s="1"/>
  <c r="AI27" i="15"/>
  <c r="AI29" i="15" s="1"/>
  <c r="AH27" i="15"/>
  <c r="AH29" i="15" s="1"/>
  <c r="AG27" i="15"/>
  <c r="AG29" i="15" s="1"/>
  <c r="AF27" i="15"/>
  <c r="AF29" i="15" s="1"/>
  <c r="AE27" i="15"/>
  <c r="AE29" i="15" s="1"/>
  <c r="AD27" i="15"/>
  <c r="AD29" i="15" s="1"/>
  <c r="AC27" i="15"/>
  <c r="AC29" i="15" s="1"/>
  <c r="AA27" i="15"/>
  <c r="AA29" i="15" s="1"/>
  <c r="Z27" i="15"/>
  <c r="Z29" i="15" s="1"/>
  <c r="Y27" i="15"/>
  <c r="Y29" i="15" s="1"/>
  <c r="X27" i="15"/>
  <c r="X29" i="15" s="1"/>
  <c r="W27" i="15"/>
  <c r="W29" i="15" s="1"/>
  <c r="V27" i="15"/>
  <c r="V29" i="15" s="1"/>
  <c r="T27" i="15"/>
  <c r="T29" i="15" s="1"/>
  <c r="S27" i="15"/>
  <c r="S29" i="15" s="1"/>
  <c r="R27" i="15"/>
  <c r="R29" i="15" s="1"/>
  <c r="Q27" i="15"/>
  <c r="Q29" i="15" s="1"/>
  <c r="O27" i="15"/>
  <c r="O29" i="15" s="1"/>
  <c r="N27" i="15"/>
  <c r="N29" i="15" s="1"/>
  <c r="L27" i="15"/>
  <c r="L29" i="15" s="1"/>
  <c r="K27" i="15"/>
  <c r="K29" i="15" s="1"/>
  <c r="I27" i="15"/>
  <c r="I29" i="15" s="1"/>
  <c r="H27" i="15"/>
  <c r="H29" i="15" s="1"/>
  <c r="F27" i="15"/>
  <c r="F29" i="15" s="1"/>
  <c r="E27" i="15"/>
  <c r="E29" i="15" s="1"/>
  <c r="D27" i="15"/>
  <c r="D29" i="15" s="1"/>
  <c r="C27" i="15"/>
  <c r="C29" i="15" s="1"/>
  <c r="BK26" i="15"/>
  <c r="BG26" i="15"/>
  <c r="BD26" i="15"/>
  <c r="AY26" i="15"/>
  <c r="AV26" i="15"/>
  <c r="U26" i="15"/>
  <c r="P26" i="15"/>
  <c r="J26" i="15"/>
  <c r="BK25" i="15"/>
  <c r="BG25" i="15"/>
  <c r="BD25" i="15"/>
  <c r="AY25" i="15"/>
  <c r="AV25" i="15"/>
  <c r="U25" i="15"/>
  <c r="P25" i="15"/>
  <c r="J25" i="15"/>
  <c r="BK24" i="15"/>
  <c r="BG24" i="15"/>
  <c r="BD24" i="15"/>
  <c r="AY24" i="15"/>
  <c r="AV24" i="15"/>
  <c r="U24" i="15"/>
  <c r="BK23" i="15"/>
  <c r="BG23" i="15"/>
  <c r="BD23" i="15"/>
  <c r="AY23" i="15"/>
  <c r="AV23" i="15"/>
  <c r="U23" i="15"/>
  <c r="P23" i="15"/>
  <c r="M23" i="15"/>
  <c r="J23" i="15"/>
  <c r="G23" i="15"/>
  <c r="BK22" i="15"/>
  <c r="BG22" i="15"/>
  <c r="BD22" i="15"/>
  <c r="AY22" i="15"/>
  <c r="AV22" i="15"/>
  <c r="U22" i="15"/>
  <c r="P22" i="15"/>
  <c r="J22" i="15"/>
  <c r="G22" i="15"/>
  <c r="BK21" i="15"/>
  <c r="BG21" i="15"/>
  <c r="BD21" i="15"/>
  <c r="AY21" i="15"/>
  <c r="AV21" i="15"/>
  <c r="U21" i="15"/>
  <c r="P21" i="15"/>
  <c r="J21" i="15"/>
  <c r="G21" i="15"/>
  <c r="BK20" i="15"/>
  <c r="BG20" i="15"/>
  <c r="BD20" i="15"/>
  <c r="AY20" i="15"/>
  <c r="AV20" i="15"/>
  <c r="U20" i="15"/>
  <c r="P20" i="15"/>
  <c r="J20" i="15"/>
  <c r="G20" i="15"/>
  <c r="BK19" i="15"/>
  <c r="BG19" i="15"/>
  <c r="BD19" i="15"/>
  <c r="AY19" i="15"/>
  <c r="AV19" i="15"/>
  <c r="U19" i="15"/>
  <c r="P19" i="15"/>
  <c r="M19" i="15"/>
  <c r="J19" i="15"/>
  <c r="G19" i="15"/>
  <c r="BK18" i="15"/>
  <c r="BG18" i="15"/>
  <c r="BD18" i="15"/>
  <c r="AY18" i="15"/>
  <c r="AV18" i="15"/>
  <c r="U18" i="15"/>
  <c r="P18" i="15"/>
  <c r="M18" i="15"/>
  <c r="J18" i="15"/>
  <c r="G18" i="15"/>
  <c r="BK17" i="15"/>
  <c r="BG17" i="15"/>
  <c r="BD17" i="15"/>
  <c r="AY17" i="15"/>
  <c r="AV17" i="15"/>
  <c r="U17" i="15"/>
  <c r="P17" i="15"/>
  <c r="J17" i="15"/>
  <c r="G17" i="15"/>
  <c r="BK16" i="15"/>
  <c r="BG16" i="15"/>
  <c r="BD16" i="15"/>
  <c r="AY16" i="15"/>
  <c r="AV16" i="15"/>
  <c r="U16" i="15"/>
  <c r="P16" i="15"/>
  <c r="M16" i="15"/>
  <c r="J16" i="15"/>
  <c r="G16" i="15"/>
  <c r="BK15" i="15"/>
  <c r="BG15" i="15"/>
  <c r="BD15" i="15"/>
  <c r="AY15" i="15"/>
  <c r="AV15" i="15"/>
  <c r="U15" i="15"/>
  <c r="P15" i="15"/>
  <c r="M15" i="15"/>
  <c r="J15" i="15"/>
  <c r="G15" i="15"/>
  <c r="BK14" i="15"/>
  <c r="BG14" i="15"/>
  <c r="BD14" i="15"/>
  <c r="AY14" i="15"/>
  <c r="AV14" i="15"/>
  <c r="U14" i="15"/>
  <c r="P14" i="15"/>
  <c r="M14" i="15"/>
  <c r="J14" i="15"/>
  <c r="G14" i="15"/>
  <c r="BK13" i="15"/>
  <c r="BG13" i="15"/>
  <c r="BD13" i="15"/>
  <c r="AY13" i="15"/>
  <c r="AV13" i="15"/>
  <c r="U13" i="15"/>
  <c r="P13" i="15"/>
  <c r="M13" i="15"/>
  <c r="J13" i="15"/>
  <c r="G13" i="15"/>
  <c r="BK12" i="15"/>
  <c r="BG12" i="15"/>
  <c r="BD12" i="15"/>
  <c r="AY12" i="15"/>
  <c r="AV12" i="15"/>
  <c r="U12" i="15"/>
  <c r="P12" i="15"/>
  <c r="M12" i="15"/>
  <c r="J12" i="15"/>
  <c r="G12" i="15"/>
  <c r="BK11" i="15"/>
  <c r="BG11" i="15"/>
  <c r="BD11" i="15"/>
  <c r="AY11" i="15"/>
  <c r="AV11" i="15"/>
  <c r="U11" i="15"/>
  <c r="P11" i="15"/>
  <c r="M11" i="15"/>
  <c r="J11" i="15"/>
  <c r="G11" i="15"/>
  <c r="BK10" i="15"/>
  <c r="BG10" i="15"/>
  <c r="BD10" i="15"/>
  <c r="AY10" i="15"/>
  <c r="AV10" i="15"/>
  <c r="U10" i="15"/>
  <c r="P10" i="15"/>
  <c r="J10" i="15"/>
  <c r="G10" i="15"/>
  <c r="BK9" i="15"/>
  <c r="BG9" i="15"/>
  <c r="BD9" i="15"/>
  <c r="AY9" i="15"/>
  <c r="AV9" i="15"/>
  <c r="U9" i="15"/>
  <c r="P9" i="15"/>
  <c r="M9" i="15"/>
  <c r="J9" i="15"/>
  <c r="G9" i="15"/>
  <c r="BK8" i="15"/>
  <c r="BG8" i="15"/>
  <c r="BD8" i="15"/>
  <c r="AY8" i="15"/>
  <c r="AV8" i="15"/>
  <c r="U8" i="15"/>
  <c r="P8" i="15"/>
  <c r="M8" i="15"/>
  <c r="J8" i="15"/>
  <c r="G8" i="15"/>
  <c r="BK7" i="15"/>
  <c r="BG7" i="15"/>
  <c r="BD7" i="15"/>
  <c r="AY7" i="15"/>
  <c r="AV7" i="15"/>
  <c r="U7" i="15"/>
  <c r="P7" i="15"/>
  <c r="M7" i="15"/>
  <c r="J7" i="15"/>
  <c r="G7" i="15"/>
  <c r="BK6" i="15"/>
  <c r="BG6" i="15"/>
  <c r="AY6" i="15"/>
  <c r="AV6" i="15"/>
  <c r="U6" i="15"/>
  <c r="G6" i="15"/>
  <c r="BK5" i="15"/>
  <c r="BG5" i="15"/>
  <c r="BD5" i="15"/>
  <c r="AY5" i="15"/>
  <c r="AV5" i="15"/>
  <c r="U5" i="15"/>
  <c r="P5" i="15"/>
  <c r="M5" i="15"/>
  <c r="J5" i="15"/>
  <c r="G5" i="15"/>
  <c r="AU1" i="15"/>
  <c r="AH1" i="15"/>
  <c r="BK29" i="15" l="1"/>
  <c r="AY29" i="15"/>
  <c r="G29" i="15"/>
  <c r="J29" i="15"/>
  <c r="M29" i="15"/>
  <c r="P29" i="15"/>
  <c r="U29" i="15"/>
  <c r="J27" i="15"/>
  <c r="P27" i="15"/>
  <c r="AY27" i="15"/>
  <c r="BG27" i="15"/>
  <c r="BK27" i="15"/>
  <c r="G27" i="15"/>
  <c r="M27" i="15"/>
  <c r="U27" i="15"/>
  <c r="AV27" i="15"/>
  <c r="BD27" i="15"/>
  <c r="AE27" i="14" l="1"/>
  <c r="R27" i="14"/>
  <c r="K27" i="14"/>
  <c r="I27" i="14"/>
  <c r="AL26" i="14"/>
  <c r="AJ26" i="14"/>
  <c r="AH26" i="14"/>
  <c r="AF26" i="14"/>
  <c r="AD26" i="14"/>
  <c r="AB26" i="14"/>
  <c r="Z26" i="14"/>
  <c r="AA26" i="14" s="1"/>
  <c r="X26" i="14"/>
  <c r="V26" i="14"/>
  <c r="T26" i="14"/>
  <c r="P26" i="14"/>
  <c r="N26" i="14"/>
  <c r="L26" i="14"/>
  <c r="J26" i="14"/>
  <c r="H26" i="14"/>
  <c r="AO25" i="14"/>
  <c r="AE25" i="14"/>
  <c r="AA25" i="14"/>
  <c r="R25" i="14"/>
  <c r="K25" i="14"/>
  <c r="I25" i="14"/>
  <c r="G25" i="14"/>
  <c r="D25" i="14"/>
  <c r="F25" i="14" s="1"/>
  <c r="AM24" i="14"/>
  <c r="AM26" i="14" s="1"/>
  <c r="AL24" i="14"/>
  <c r="AK24" i="14"/>
  <c r="AK26" i="14" s="1"/>
  <c r="AJ24" i="14"/>
  <c r="AI24" i="14"/>
  <c r="AI26" i="14" s="1"/>
  <c r="AH24" i="14"/>
  <c r="AG24" i="14"/>
  <c r="AG26" i="14" s="1"/>
  <c r="AO26" i="14" s="1"/>
  <c r="AF24" i="14"/>
  <c r="AD24" i="14"/>
  <c r="AC24" i="14"/>
  <c r="AC26" i="14" s="1"/>
  <c r="AB24" i="14"/>
  <c r="Z24" i="14"/>
  <c r="Z27" i="14" s="1"/>
  <c r="Y24" i="14"/>
  <c r="Y26" i="14" s="1"/>
  <c r="X24" i="14"/>
  <c r="W24" i="14"/>
  <c r="W26" i="14" s="1"/>
  <c r="V24" i="14"/>
  <c r="U24" i="14"/>
  <c r="U26" i="14" s="1"/>
  <c r="T24" i="14"/>
  <c r="S24" i="14"/>
  <c r="S26" i="14" s="1"/>
  <c r="Q24" i="14"/>
  <c r="Q26" i="14" s="1"/>
  <c r="R26" i="14" s="1"/>
  <c r="P24" i="14"/>
  <c r="O24" i="14"/>
  <c r="N24" i="14"/>
  <c r="M24" i="14"/>
  <c r="M26" i="14" s="1"/>
  <c r="L24" i="14"/>
  <c r="J24" i="14"/>
  <c r="H24" i="14"/>
  <c r="E24" i="14"/>
  <c r="E26" i="14" s="1"/>
  <c r="I26" i="14" s="1"/>
  <c r="C24" i="14"/>
  <c r="C26" i="14" s="1"/>
  <c r="AA23" i="14"/>
  <c r="R23" i="14"/>
  <c r="K23" i="14"/>
  <c r="I23" i="14"/>
  <c r="G23" i="14"/>
  <c r="D23" i="14"/>
  <c r="AA22" i="14"/>
  <c r="K22" i="14"/>
  <c r="I22" i="14"/>
  <c r="G22" i="14"/>
  <c r="D22" i="14"/>
  <c r="AE21" i="14"/>
  <c r="AA21" i="14"/>
  <c r="K21" i="14"/>
  <c r="I21" i="14"/>
  <c r="G21" i="14"/>
  <c r="D21" i="14"/>
  <c r="AA20" i="14"/>
  <c r="R20" i="14"/>
  <c r="K20" i="14"/>
  <c r="I20" i="14"/>
  <c r="G20" i="14"/>
  <c r="D20" i="14"/>
  <c r="AA19" i="14"/>
  <c r="R19" i="14"/>
  <c r="K19" i="14"/>
  <c r="I19" i="14"/>
  <c r="G19" i="14"/>
  <c r="D19" i="14"/>
  <c r="AA18" i="14"/>
  <c r="R18" i="14"/>
  <c r="K18" i="14"/>
  <c r="I18" i="14"/>
  <c r="G18" i="14"/>
  <c r="D18" i="14"/>
  <c r="AE17" i="14"/>
  <c r="AA17" i="14"/>
  <c r="R17" i="14"/>
  <c r="K17" i="14"/>
  <c r="I17" i="14"/>
  <c r="G17" i="14"/>
  <c r="D17" i="14"/>
  <c r="AA16" i="14"/>
  <c r="R16" i="14"/>
  <c r="K16" i="14"/>
  <c r="I16" i="14"/>
  <c r="G16" i="14"/>
  <c r="D16" i="14"/>
  <c r="AA15" i="14"/>
  <c r="R15" i="14"/>
  <c r="K15" i="14"/>
  <c r="I15" i="14"/>
  <c r="G15" i="14"/>
  <c r="D15" i="14"/>
  <c r="AA14" i="14"/>
  <c r="R14" i="14"/>
  <c r="K14" i="14"/>
  <c r="I14" i="14"/>
  <c r="G14" i="14"/>
  <c r="D14" i="14"/>
  <c r="AE13" i="14"/>
  <c r="AA13" i="14"/>
  <c r="R13" i="14"/>
  <c r="K13" i="14"/>
  <c r="I13" i="14"/>
  <c r="G13" i="14"/>
  <c r="D13" i="14"/>
  <c r="AE12" i="14"/>
  <c r="AA12" i="14"/>
  <c r="R12" i="14"/>
  <c r="K12" i="14"/>
  <c r="I12" i="14"/>
  <c r="G12" i="14"/>
  <c r="D12" i="14"/>
  <c r="AE11" i="14"/>
  <c r="AA11" i="14"/>
  <c r="R11" i="14"/>
  <c r="K11" i="14"/>
  <c r="I11" i="14"/>
  <c r="G11" i="14"/>
  <c r="D11" i="14"/>
  <c r="AE10" i="14"/>
  <c r="AA10" i="14"/>
  <c r="R10" i="14"/>
  <c r="K10" i="14"/>
  <c r="I10" i="14"/>
  <c r="G10" i="14"/>
  <c r="D10" i="14"/>
  <c r="AA9" i="14"/>
  <c r="R9" i="14"/>
  <c r="K9" i="14"/>
  <c r="I9" i="14"/>
  <c r="G9" i="14"/>
  <c r="D9" i="14"/>
  <c r="AE8" i="14"/>
  <c r="AA8" i="14"/>
  <c r="R8" i="14"/>
  <c r="K8" i="14"/>
  <c r="I8" i="14"/>
  <c r="G8" i="14"/>
  <c r="D8" i="14"/>
  <c r="AA7" i="14"/>
  <c r="R7" i="14"/>
  <c r="K7" i="14"/>
  <c r="I7" i="14"/>
  <c r="G7" i="14"/>
  <c r="D7" i="14"/>
  <c r="AE6" i="14"/>
  <c r="AA6" i="14"/>
  <c r="K6" i="14"/>
  <c r="I6" i="14"/>
  <c r="G6" i="14"/>
  <c r="G24" i="14" s="1"/>
  <c r="G26" i="14" s="1"/>
  <c r="D6" i="14"/>
  <c r="AE5" i="14"/>
  <c r="AA5" i="14"/>
  <c r="R5" i="14"/>
  <c r="K5" i="14"/>
  <c r="I5" i="14"/>
  <c r="G5" i="14"/>
  <c r="D5" i="14"/>
  <c r="D24" i="14" s="1"/>
  <c r="D26" i="14" s="1"/>
  <c r="B1" i="14"/>
  <c r="Z29" i="14" l="1"/>
  <c r="AA27" i="14"/>
  <c r="AE26" i="14"/>
  <c r="F26" i="14"/>
  <c r="K26" i="14"/>
  <c r="I24" i="14"/>
  <c r="K24" i="14"/>
  <c r="AA24" i="14"/>
  <c r="AE24" i="14"/>
  <c r="F24" i="14"/>
  <c r="R24" i="14"/>
  <c r="AO24" i="14"/>
  <c r="O26" i="14"/>
  <c r="O27" i="14" s="1"/>
  <c r="O29" i="14" s="1"/>
  <c r="BK30" i="13" l="1"/>
  <c r="BG30" i="13"/>
  <c r="BD30" i="13"/>
  <c r="AY30" i="13"/>
  <c r="AV30" i="13"/>
  <c r="BK28" i="13"/>
  <c r="BG28" i="13"/>
  <c r="BD28" i="13"/>
  <c r="AY28" i="13"/>
  <c r="AV28" i="13"/>
  <c r="U28" i="13"/>
  <c r="P28" i="13"/>
  <c r="M28" i="13"/>
  <c r="J28" i="13"/>
  <c r="G28" i="13"/>
  <c r="BM27" i="13"/>
  <c r="BM29" i="13" s="1"/>
  <c r="BL27" i="13"/>
  <c r="BL29" i="13" s="1"/>
  <c r="BJ27" i="13"/>
  <c r="BJ29" i="13" s="1"/>
  <c r="BI27" i="13"/>
  <c r="BI29" i="13" s="1"/>
  <c r="BH27" i="13"/>
  <c r="BH29" i="13" s="1"/>
  <c r="BF27" i="13"/>
  <c r="BF29" i="13" s="1"/>
  <c r="BG29" i="13" s="1"/>
  <c r="BE27" i="13"/>
  <c r="BE29" i="13" s="1"/>
  <c r="BC27" i="13"/>
  <c r="BC29" i="13" s="1"/>
  <c r="BB27" i="13"/>
  <c r="BB29" i="13" s="1"/>
  <c r="BA27" i="13"/>
  <c r="BA29" i="13" s="1"/>
  <c r="BD29" i="13" s="1"/>
  <c r="AZ27" i="13"/>
  <c r="AZ29" i="13" s="1"/>
  <c r="AX27" i="13"/>
  <c r="AX29" i="13" s="1"/>
  <c r="AW27" i="13"/>
  <c r="AW29" i="13" s="1"/>
  <c r="AU27" i="13"/>
  <c r="AU29" i="13" s="1"/>
  <c r="AV29" i="13" s="1"/>
  <c r="AT27" i="13"/>
  <c r="AT29" i="13" s="1"/>
  <c r="AS27" i="13"/>
  <c r="AS29" i="13" s="1"/>
  <c r="AR27" i="13"/>
  <c r="AR29" i="13" s="1"/>
  <c r="AQ27" i="13"/>
  <c r="AQ29" i="13" s="1"/>
  <c r="AP27" i="13"/>
  <c r="AP29" i="13" s="1"/>
  <c r="AO27" i="13"/>
  <c r="AO29" i="13" s="1"/>
  <c r="AN27" i="13"/>
  <c r="AN29" i="13" s="1"/>
  <c r="AM27" i="13"/>
  <c r="AM29" i="13" s="1"/>
  <c r="AL27" i="13"/>
  <c r="AL29" i="13" s="1"/>
  <c r="AK27" i="13"/>
  <c r="AK29" i="13" s="1"/>
  <c r="AJ27" i="13"/>
  <c r="AJ29" i="13" s="1"/>
  <c r="AI27" i="13"/>
  <c r="AI29" i="13" s="1"/>
  <c r="AH27" i="13"/>
  <c r="AH29" i="13" s="1"/>
  <c r="AG27" i="13"/>
  <c r="AG29" i="13" s="1"/>
  <c r="AF27" i="13"/>
  <c r="AF29" i="13" s="1"/>
  <c r="AE27" i="13"/>
  <c r="AE29" i="13" s="1"/>
  <c r="AD27" i="13"/>
  <c r="AD29" i="13" s="1"/>
  <c r="AC27" i="13"/>
  <c r="AC29" i="13" s="1"/>
  <c r="AA27" i="13"/>
  <c r="AA29" i="13" s="1"/>
  <c r="Z27" i="13"/>
  <c r="Z29" i="13" s="1"/>
  <c r="Y27" i="13"/>
  <c r="Y29" i="13" s="1"/>
  <c r="X27" i="13"/>
  <c r="X29" i="13" s="1"/>
  <c r="W27" i="13"/>
  <c r="W29" i="13" s="1"/>
  <c r="V27" i="13"/>
  <c r="V29" i="13" s="1"/>
  <c r="T27" i="13"/>
  <c r="T29" i="13" s="1"/>
  <c r="S27" i="13"/>
  <c r="S29" i="13" s="1"/>
  <c r="R27" i="13"/>
  <c r="R29" i="13" s="1"/>
  <c r="Q27" i="13"/>
  <c r="Q29" i="13" s="1"/>
  <c r="O27" i="13"/>
  <c r="O29" i="13" s="1"/>
  <c r="N27" i="13"/>
  <c r="N29" i="13" s="1"/>
  <c r="L27" i="13"/>
  <c r="L29" i="13" s="1"/>
  <c r="K27" i="13"/>
  <c r="K29" i="13" s="1"/>
  <c r="I27" i="13"/>
  <c r="I29" i="13" s="1"/>
  <c r="H27" i="13"/>
  <c r="H29" i="13" s="1"/>
  <c r="F27" i="13"/>
  <c r="F29" i="13" s="1"/>
  <c r="E27" i="13"/>
  <c r="E29" i="13" s="1"/>
  <c r="D27" i="13"/>
  <c r="D29" i="13" s="1"/>
  <c r="C27" i="13"/>
  <c r="C29" i="13" s="1"/>
  <c r="BK26" i="13"/>
  <c r="BG26" i="13"/>
  <c r="BD26" i="13"/>
  <c r="AY26" i="13"/>
  <c r="AV26" i="13"/>
  <c r="U26" i="13"/>
  <c r="P26" i="13"/>
  <c r="J26" i="13"/>
  <c r="BK25" i="13"/>
  <c r="BG25" i="13"/>
  <c r="BD25" i="13"/>
  <c r="AY25" i="13"/>
  <c r="AV25" i="13"/>
  <c r="U25" i="13"/>
  <c r="P25" i="13"/>
  <c r="J25" i="13"/>
  <c r="BK24" i="13"/>
  <c r="BG24" i="13"/>
  <c r="BD24" i="13"/>
  <c r="AY24" i="13"/>
  <c r="AV24" i="13"/>
  <c r="U24" i="13"/>
  <c r="BK23" i="13"/>
  <c r="BG23" i="13"/>
  <c r="BD23" i="13"/>
  <c r="AY23" i="13"/>
  <c r="AV23" i="13"/>
  <c r="U23" i="13"/>
  <c r="P23" i="13"/>
  <c r="M23" i="13"/>
  <c r="J23" i="13"/>
  <c r="G23" i="13"/>
  <c r="BK22" i="13"/>
  <c r="BG22" i="13"/>
  <c r="BD22" i="13"/>
  <c r="AY22" i="13"/>
  <c r="AV22" i="13"/>
  <c r="U22" i="13"/>
  <c r="P22" i="13"/>
  <c r="J22" i="13"/>
  <c r="G22" i="13"/>
  <c r="BK21" i="13"/>
  <c r="BG21" i="13"/>
  <c r="BD21" i="13"/>
  <c r="AY21" i="13"/>
  <c r="AV21" i="13"/>
  <c r="U21" i="13"/>
  <c r="P21" i="13"/>
  <c r="J21" i="13"/>
  <c r="G21" i="13"/>
  <c r="BK20" i="13"/>
  <c r="BG20" i="13"/>
  <c r="BD20" i="13"/>
  <c r="AY20" i="13"/>
  <c r="AV20" i="13"/>
  <c r="U20" i="13"/>
  <c r="P20" i="13"/>
  <c r="J20" i="13"/>
  <c r="G20" i="13"/>
  <c r="BK19" i="13"/>
  <c r="BG19" i="13"/>
  <c r="BD19" i="13"/>
  <c r="AY19" i="13"/>
  <c r="AV19" i="13"/>
  <c r="U19" i="13"/>
  <c r="P19" i="13"/>
  <c r="M19" i="13"/>
  <c r="J19" i="13"/>
  <c r="G19" i="13"/>
  <c r="BK18" i="13"/>
  <c r="BG18" i="13"/>
  <c r="BD18" i="13"/>
  <c r="AY18" i="13"/>
  <c r="AV18" i="13"/>
  <c r="U18" i="13"/>
  <c r="P18" i="13"/>
  <c r="M18" i="13"/>
  <c r="J18" i="13"/>
  <c r="G18" i="13"/>
  <c r="BK17" i="13"/>
  <c r="BG17" i="13"/>
  <c r="BD17" i="13"/>
  <c r="AY17" i="13"/>
  <c r="AV17" i="13"/>
  <c r="U17" i="13"/>
  <c r="P17" i="13"/>
  <c r="J17" i="13"/>
  <c r="G17" i="13"/>
  <c r="BK16" i="13"/>
  <c r="BG16" i="13"/>
  <c r="BD16" i="13"/>
  <c r="AY16" i="13"/>
  <c r="AV16" i="13"/>
  <c r="U16" i="13"/>
  <c r="P16" i="13"/>
  <c r="M16" i="13"/>
  <c r="J16" i="13"/>
  <c r="G16" i="13"/>
  <c r="BK15" i="13"/>
  <c r="BG15" i="13"/>
  <c r="BD15" i="13"/>
  <c r="AY15" i="13"/>
  <c r="AV15" i="13"/>
  <c r="U15" i="13"/>
  <c r="P15" i="13"/>
  <c r="M15" i="13"/>
  <c r="J15" i="13"/>
  <c r="G15" i="13"/>
  <c r="BK14" i="13"/>
  <c r="BG14" i="13"/>
  <c r="BD14" i="13"/>
  <c r="AY14" i="13"/>
  <c r="AV14" i="13"/>
  <c r="U14" i="13"/>
  <c r="P14" i="13"/>
  <c r="M14" i="13"/>
  <c r="J14" i="13"/>
  <c r="G14" i="13"/>
  <c r="BK13" i="13"/>
  <c r="BG13" i="13"/>
  <c r="BD13" i="13"/>
  <c r="AY13" i="13"/>
  <c r="AV13" i="13"/>
  <c r="U13" i="13"/>
  <c r="P13" i="13"/>
  <c r="M13" i="13"/>
  <c r="J13" i="13"/>
  <c r="G13" i="13"/>
  <c r="BK12" i="13"/>
  <c r="BG12" i="13"/>
  <c r="BD12" i="13"/>
  <c r="AY12" i="13"/>
  <c r="AV12" i="13"/>
  <c r="U12" i="13"/>
  <c r="P12" i="13"/>
  <c r="M12" i="13"/>
  <c r="J12" i="13"/>
  <c r="G12" i="13"/>
  <c r="BK11" i="13"/>
  <c r="BG11" i="13"/>
  <c r="BD11" i="13"/>
  <c r="AY11" i="13"/>
  <c r="AV11" i="13"/>
  <c r="U11" i="13"/>
  <c r="P11" i="13"/>
  <c r="M11" i="13"/>
  <c r="J11" i="13"/>
  <c r="G11" i="13"/>
  <c r="BK10" i="13"/>
  <c r="BG10" i="13"/>
  <c r="BD10" i="13"/>
  <c r="AY10" i="13"/>
  <c r="AV10" i="13"/>
  <c r="U10" i="13"/>
  <c r="P10" i="13"/>
  <c r="J10" i="13"/>
  <c r="G10" i="13"/>
  <c r="BK9" i="13"/>
  <c r="BG9" i="13"/>
  <c r="BD9" i="13"/>
  <c r="AY9" i="13"/>
  <c r="AV9" i="13"/>
  <c r="U9" i="13"/>
  <c r="P9" i="13"/>
  <c r="M9" i="13"/>
  <c r="J9" i="13"/>
  <c r="G9" i="13"/>
  <c r="BK8" i="13"/>
  <c r="BG8" i="13"/>
  <c r="BD8" i="13"/>
  <c r="AY8" i="13"/>
  <c r="AV8" i="13"/>
  <c r="U8" i="13"/>
  <c r="P8" i="13"/>
  <c r="M8" i="13"/>
  <c r="J8" i="13"/>
  <c r="G8" i="13"/>
  <c r="BK7" i="13"/>
  <c r="BG7" i="13"/>
  <c r="BD7" i="13"/>
  <c r="AY7" i="13"/>
  <c r="AV7" i="13"/>
  <c r="U7" i="13"/>
  <c r="P7" i="13"/>
  <c r="M7" i="13"/>
  <c r="J7" i="13"/>
  <c r="G7" i="13"/>
  <c r="BK6" i="13"/>
  <c r="BG6" i="13"/>
  <c r="AY6" i="13"/>
  <c r="AV6" i="13"/>
  <c r="U6" i="13"/>
  <c r="G6" i="13"/>
  <c r="BK5" i="13"/>
  <c r="BG5" i="13"/>
  <c r="BD5" i="13"/>
  <c r="AY5" i="13"/>
  <c r="AV5" i="13"/>
  <c r="U5" i="13"/>
  <c r="P5" i="13"/>
  <c r="M5" i="13"/>
  <c r="J5" i="13"/>
  <c r="G5" i="13"/>
  <c r="AU1" i="13"/>
  <c r="AH1" i="13"/>
  <c r="BK29" i="13" l="1"/>
  <c r="AY29" i="13"/>
  <c r="G29" i="13"/>
  <c r="J29" i="13"/>
  <c r="M29" i="13"/>
  <c r="P29" i="13"/>
  <c r="U29" i="13"/>
  <c r="J27" i="13"/>
  <c r="P27" i="13"/>
  <c r="AY27" i="13"/>
  <c r="BG27" i="13"/>
  <c r="BK27" i="13"/>
  <c r="G27" i="13"/>
  <c r="M27" i="13"/>
  <c r="U27" i="13"/>
  <c r="AV27" i="13"/>
  <c r="BD27" i="13"/>
  <c r="AE27" i="12" l="1"/>
  <c r="AA27" i="12"/>
  <c r="R27" i="12"/>
  <c r="K27" i="12"/>
  <c r="I27" i="12"/>
  <c r="AO25" i="12"/>
  <c r="AE25" i="12"/>
  <c r="AA25" i="12"/>
  <c r="R25" i="12"/>
  <c r="K25" i="12"/>
  <c r="I25" i="12"/>
  <c r="G25" i="12"/>
  <c r="D25" i="12"/>
  <c r="F25" i="12" s="1"/>
  <c r="AM24" i="12"/>
  <c r="AM26" i="12" s="1"/>
  <c r="AL24" i="12"/>
  <c r="AL26" i="12" s="1"/>
  <c r="AK24" i="12"/>
  <c r="AK26" i="12" s="1"/>
  <c r="AJ24" i="12"/>
  <c r="AJ26" i="12" s="1"/>
  <c r="AI24" i="12"/>
  <c r="AI26" i="12" s="1"/>
  <c r="AH24" i="12"/>
  <c r="AH26" i="12" s="1"/>
  <c r="AG24" i="12"/>
  <c r="AG26" i="12" s="1"/>
  <c r="AO26" i="12" s="1"/>
  <c r="AF24" i="12"/>
  <c r="AF26" i="12" s="1"/>
  <c r="AD24" i="12"/>
  <c r="AD26" i="12" s="1"/>
  <c r="AC24" i="12"/>
  <c r="AC26" i="12" s="1"/>
  <c r="AB24" i="12"/>
  <c r="AB26" i="12" s="1"/>
  <c r="Z24" i="12"/>
  <c r="Z26" i="12" s="1"/>
  <c r="AA26" i="12" s="1"/>
  <c r="Y24" i="12"/>
  <c r="Y26" i="12" s="1"/>
  <c r="X24" i="12"/>
  <c r="X26" i="12" s="1"/>
  <c r="W24" i="12"/>
  <c r="W26" i="12" s="1"/>
  <c r="V24" i="12"/>
  <c r="V26" i="12" s="1"/>
  <c r="U24" i="12"/>
  <c r="U26" i="12" s="1"/>
  <c r="T24" i="12"/>
  <c r="T26" i="12" s="1"/>
  <c r="S24" i="12"/>
  <c r="S26" i="12" s="1"/>
  <c r="Q24" i="12"/>
  <c r="Q26" i="12" s="1"/>
  <c r="R26" i="12" s="1"/>
  <c r="P24" i="12"/>
  <c r="P26" i="12" s="1"/>
  <c r="O24" i="12"/>
  <c r="O26" i="12" s="1"/>
  <c r="N24" i="12"/>
  <c r="N26" i="12" s="1"/>
  <c r="M24" i="12"/>
  <c r="M26" i="12" s="1"/>
  <c r="L24" i="12"/>
  <c r="L26" i="12" s="1"/>
  <c r="J24" i="12"/>
  <c r="J26" i="12" s="1"/>
  <c r="H24" i="12"/>
  <c r="H26" i="12" s="1"/>
  <c r="E24" i="12"/>
  <c r="E26" i="12" s="1"/>
  <c r="I26" i="12" s="1"/>
  <c r="C24" i="12"/>
  <c r="C26" i="12" s="1"/>
  <c r="AA23" i="12"/>
  <c r="R23" i="12"/>
  <c r="K23" i="12"/>
  <c r="I23" i="12"/>
  <c r="G23" i="12"/>
  <c r="D23" i="12"/>
  <c r="AA22" i="12"/>
  <c r="K22" i="12"/>
  <c r="I22" i="12"/>
  <c r="G22" i="12"/>
  <c r="D22" i="12"/>
  <c r="AE21" i="12"/>
  <c r="AA21" i="12"/>
  <c r="K21" i="12"/>
  <c r="I21" i="12"/>
  <c r="G21" i="12"/>
  <c r="D21" i="12"/>
  <c r="AA20" i="12"/>
  <c r="R20" i="12"/>
  <c r="K20" i="12"/>
  <c r="I20" i="12"/>
  <c r="G20" i="12"/>
  <c r="D20" i="12"/>
  <c r="AA19" i="12"/>
  <c r="R19" i="12"/>
  <c r="K19" i="12"/>
  <c r="I19" i="12"/>
  <c r="G19" i="12"/>
  <c r="D19" i="12"/>
  <c r="AA18" i="12"/>
  <c r="R18" i="12"/>
  <c r="K18" i="12"/>
  <c r="I18" i="12"/>
  <c r="G18" i="12"/>
  <c r="D18" i="12"/>
  <c r="AE17" i="12"/>
  <c r="AA17" i="12"/>
  <c r="R17" i="12"/>
  <c r="K17" i="12"/>
  <c r="I17" i="12"/>
  <c r="G17" i="12"/>
  <c r="D17" i="12"/>
  <c r="AA16" i="12"/>
  <c r="R16" i="12"/>
  <c r="K16" i="12"/>
  <c r="I16" i="12"/>
  <c r="G16" i="12"/>
  <c r="D16" i="12"/>
  <c r="AA15" i="12"/>
  <c r="R15" i="12"/>
  <c r="K15" i="12"/>
  <c r="I15" i="12"/>
  <c r="G15" i="12"/>
  <c r="D15" i="12"/>
  <c r="AA14" i="12"/>
  <c r="R14" i="12"/>
  <c r="K14" i="12"/>
  <c r="I14" i="12"/>
  <c r="G14" i="12"/>
  <c r="D14" i="12"/>
  <c r="AE13" i="12"/>
  <c r="AA13" i="12"/>
  <c r="R13" i="12"/>
  <c r="K13" i="12"/>
  <c r="I13" i="12"/>
  <c r="G13" i="12"/>
  <c r="D13" i="12"/>
  <c r="AE12" i="12"/>
  <c r="AA12" i="12"/>
  <c r="R12" i="12"/>
  <c r="K12" i="12"/>
  <c r="I12" i="12"/>
  <c r="G12" i="12"/>
  <c r="D12" i="12"/>
  <c r="AE11" i="12"/>
  <c r="AA11" i="12"/>
  <c r="R11" i="12"/>
  <c r="K11" i="12"/>
  <c r="I11" i="12"/>
  <c r="G11" i="12"/>
  <c r="D11" i="12"/>
  <c r="AE10" i="12"/>
  <c r="AA10" i="12"/>
  <c r="R10" i="12"/>
  <c r="K10" i="12"/>
  <c r="I10" i="12"/>
  <c r="G10" i="12"/>
  <c r="D10" i="12"/>
  <c r="AA9" i="12"/>
  <c r="R9" i="12"/>
  <c r="K9" i="12"/>
  <c r="I9" i="12"/>
  <c r="G9" i="12"/>
  <c r="D9" i="12"/>
  <c r="AE8" i="12"/>
  <c r="AA8" i="12"/>
  <c r="R8" i="12"/>
  <c r="K8" i="12"/>
  <c r="I8" i="12"/>
  <c r="G8" i="12"/>
  <c r="D8" i="12"/>
  <c r="AA7" i="12"/>
  <c r="R7" i="12"/>
  <c r="K7" i="12"/>
  <c r="I7" i="12"/>
  <c r="G7" i="12"/>
  <c r="D7" i="12"/>
  <c r="AE6" i="12"/>
  <c r="AA6" i="12"/>
  <c r="K6" i="12"/>
  <c r="I6" i="12"/>
  <c r="G6" i="12"/>
  <c r="D6" i="12"/>
  <c r="AE5" i="12"/>
  <c r="AA5" i="12"/>
  <c r="R5" i="12"/>
  <c r="K5" i="12"/>
  <c r="I5" i="12"/>
  <c r="G5" i="12"/>
  <c r="G24" i="12" s="1"/>
  <c r="G26" i="12" s="1"/>
  <c r="D5" i="12"/>
  <c r="D24" i="12" s="1"/>
  <c r="D26" i="12" s="1"/>
  <c r="B1" i="12"/>
  <c r="K26" i="12" l="1"/>
  <c r="F26" i="12"/>
  <c r="AE26" i="12"/>
  <c r="I24" i="12"/>
  <c r="K24" i="12"/>
  <c r="AA24" i="12"/>
  <c r="AE24" i="12"/>
  <c r="F24" i="12"/>
  <c r="R24" i="12"/>
  <c r="AO24" i="12"/>
  <c r="BK30" i="11" l="1"/>
  <c r="BG30" i="11"/>
  <c r="BD30" i="11"/>
  <c r="AY30" i="11"/>
  <c r="AV30" i="11"/>
  <c r="BK28" i="11"/>
  <c r="BG28" i="11"/>
  <c r="BD28" i="11"/>
  <c r="AY28" i="11"/>
  <c r="AV28" i="11"/>
  <c r="U28" i="11"/>
  <c r="P28" i="11"/>
  <c r="M28" i="11"/>
  <c r="J28" i="11"/>
  <c r="G28" i="11"/>
  <c r="BM27" i="11"/>
  <c r="BM29" i="11" s="1"/>
  <c r="BL27" i="11"/>
  <c r="BL29" i="11" s="1"/>
  <c r="BJ27" i="11"/>
  <c r="BJ29" i="11" s="1"/>
  <c r="BI27" i="11"/>
  <c r="BI29" i="11" s="1"/>
  <c r="BH27" i="11"/>
  <c r="BH29" i="11" s="1"/>
  <c r="BF27" i="11"/>
  <c r="BF29" i="11" s="1"/>
  <c r="BG29" i="11" s="1"/>
  <c r="BE27" i="11"/>
  <c r="BE29" i="11" s="1"/>
  <c r="BC27" i="11"/>
  <c r="BC29" i="11" s="1"/>
  <c r="BB27" i="11"/>
  <c r="BB29" i="11" s="1"/>
  <c r="BA27" i="11"/>
  <c r="BD27" i="11" s="1"/>
  <c r="AZ27" i="11"/>
  <c r="AZ29" i="11" s="1"/>
  <c r="AX27" i="11"/>
  <c r="AX29" i="11" s="1"/>
  <c r="AW27" i="11"/>
  <c r="AW29" i="11" s="1"/>
  <c r="AU27" i="11"/>
  <c r="AV27" i="11" s="1"/>
  <c r="AT27" i="11"/>
  <c r="AT29" i="11" s="1"/>
  <c r="AS27" i="11"/>
  <c r="AS29" i="11" s="1"/>
  <c r="AR27" i="11"/>
  <c r="AR29" i="11" s="1"/>
  <c r="AQ27" i="11"/>
  <c r="AQ29" i="11" s="1"/>
  <c r="AP27" i="11"/>
  <c r="AP29" i="11" s="1"/>
  <c r="AO27" i="11"/>
  <c r="AO29" i="11" s="1"/>
  <c r="AN27" i="11"/>
  <c r="AN29" i="11" s="1"/>
  <c r="AM27" i="11"/>
  <c r="AM29" i="11" s="1"/>
  <c r="AL27" i="11"/>
  <c r="AL29" i="11" s="1"/>
  <c r="AK27" i="11"/>
  <c r="AK29" i="11" s="1"/>
  <c r="AJ27" i="11"/>
  <c r="AJ29" i="11" s="1"/>
  <c r="AI27" i="11"/>
  <c r="AI29" i="11" s="1"/>
  <c r="AH27" i="11"/>
  <c r="AH29" i="11" s="1"/>
  <c r="AG27" i="11"/>
  <c r="AG29" i="11" s="1"/>
  <c r="AF27" i="11"/>
  <c r="AF29" i="11" s="1"/>
  <c r="AE27" i="11"/>
  <c r="AE29" i="11" s="1"/>
  <c r="AD27" i="11"/>
  <c r="AD29" i="11" s="1"/>
  <c r="AC27" i="11"/>
  <c r="AC29" i="11" s="1"/>
  <c r="AA27" i="11"/>
  <c r="AA29" i="11" s="1"/>
  <c r="Z27" i="11"/>
  <c r="Z29" i="11" s="1"/>
  <c r="Y27" i="11"/>
  <c r="Y29" i="11" s="1"/>
  <c r="X27" i="11"/>
  <c r="X29" i="11" s="1"/>
  <c r="W27" i="11"/>
  <c r="W29" i="11" s="1"/>
  <c r="V27" i="11"/>
  <c r="V29" i="11" s="1"/>
  <c r="T27" i="11"/>
  <c r="U27" i="11" s="1"/>
  <c r="S27" i="11"/>
  <c r="S29" i="11" s="1"/>
  <c r="R27" i="11"/>
  <c r="R29" i="11" s="1"/>
  <c r="Q27" i="11"/>
  <c r="Q29" i="11" s="1"/>
  <c r="O27" i="11"/>
  <c r="O29" i="11" s="1"/>
  <c r="N27" i="11"/>
  <c r="N29" i="11" s="1"/>
  <c r="L27" i="11"/>
  <c r="M27" i="11" s="1"/>
  <c r="K27" i="11"/>
  <c r="K29" i="11" s="1"/>
  <c r="I27" i="11"/>
  <c r="I29" i="11" s="1"/>
  <c r="H27" i="11"/>
  <c r="H29" i="11" s="1"/>
  <c r="F27" i="11"/>
  <c r="G27" i="11" s="1"/>
  <c r="E27" i="11"/>
  <c r="E29" i="11" s="1"/>
  <c r="D27" i="11"/>
  <c r="D29" i="11" s="1"/>
  <c r="C27" i="11"/>
  <c r="C29" i="11" s="1"/>
  <c r="BK26" i="11"/>
  <c r="BG26" i="11"/>
  <c r="BD26" i="11"/>
  <c r="AY26" i="11"/>
  <c r="AV26" i="11"/>
  <c r="U26" i="11"/>
  <c r="P26" i="11"/>
  <c r="J26" i="11"/>
  <c r="BK25" i="11"/>
  <c r="BG25" i="11"/>
  <c r="BD25" i="11"/>
  <c r="AY25" i="11"/>
  <c r="AV25" i="11"/>
  <c r="U25" i="11"/>
  <c r="P25" i="11"/>
  <c r="J25" i="11"/>
  <c r="BK24" i="11"/>
  <c r="BG24" i="11"/>
  <c r="BD24" i="11"/>
  <c r="AY24" i="11"/>
  <c r="AV24" i="11"/>
  <c r="U24" i="11"/>
  <c r="BK23" i="11"/>
  <c r="BG23" i="11"/>
  <c r="BD23" i="11"/>
  <c r="AY23" i="11"/>
  <c r="AV23" i="11"/>
  <c r="U23" i="11"/>
  <c r="P23" i="11"/>
  <c r="M23" i="11"/>
  <c r="J23" i="11"/>
  <c r="G23" i="11"/>
  <c r="BK22" i="11"/>
  <c r="BG22" i="11"/>
  <c r="BD22" i="11"/>
  <c r="AY22" i="11"/>
  <c r="AV22" i="11"/>
  <c r="U22" i="11"/>
  <c r="P22" i="11"/>
  <c r="J22" i="11"/>
  <c r="G22" i="11"/>
  <c r="BK21" i="11"/>
  <c r="BG21" i="11"/>
  <c r="BD21" i="11"/>
  <c r="AY21" i="11"/>
  <c r="AV21" i="11"/>
  <c r="U21" i="11"/>
  <c r="P21" i="11"/>
  <c r="J21" i="11"/>
  <c r="G21" i="11"/>
  <c r="BK20" i="11"/>
  <c r="BG20" i="11"/>
  <c r="BD20" i="11"/>
  <c r="AY20" i="11"/>
  <c r="AV20" i="11"/>
  <c r="U20" i="11"/>
  <c r="P20" i="11"/>
  <c r="J20" i="11"/>
  <c r="G20" i="11"/>
  <c r="BK19" i="11"/>
  <c r="BG19" i="11"/>
  <c r="BD19" i="11"/>
  <c r="AY19" i="11"/>
  <c r="AV19" i="11"/>
  <c r="U19" i="11"/>
  <c r="P19" i="11"/>
  <c r="M19" i="11"/>
  <c r="J19" i="11"/>
  <c r="G19" i="11"/>
  <c r="BK18" i="11"/>
  <c r="BG18" i="11"/>
  <c r="BD18" i="11"/>
  <c r="AY18" i="11"/>
  <c r="AV18" i="11"/>
  <c r="U18" i="11"/>
  <c r="P18" i="11"/>
  <c r="M18" i="11"/>
  <c r="J18" i="11"/>
  <c r="G18" i="11"/>
  <c r="BK17" i="11"/>
  <c r="BG17" i="11"/>
  <c r="BD17" i="11"/>
  <c r="AY17" i="11"/>
  <c r="AV17" i="11"/>
  <c r="U17" i="11"/>
  <c r="P17" i="11"/>
  <c r="J17" i="11"/>
  <c r="G17" i="11"/>
  <c r="BK16" i="11"/>
  <c r="BG16" i="11"/>
  <c r="BD16" i="11"/>
  <c r="AY16" i="11"/>
  <c r="AV16" i="11"/>
  <c r="U16" i="11"/>
  <c r="P16" i="11"/>
  <c r="M16" i="11"/>
  <c r="J16" i="11"/>
  <c r="G16" i="11"/>
  <c r="BK15" i="11"/>
  <c r="BG15" i="11"/>
  <c r="BD15" i="11"/>
  <c r="AY15" i="11"/>
  <c r="AV15" i="11"/>
  <c r="U15" i="11"/>
  <c r="P15" i="11"/>
  <c r="M15" i="11"/>
  <c r="J15" i="11"/>
  <c r="G15" i="11"/>
  <c r="BK14" i="11"/>
  <c r="BG14" i="11"/>
  <c r="BD14" i="11"/>
  <c r="AY14" i="11"/>
  <c r="AV14" i="11"/>
  <c r="U14" i="11"/>
  <c r="P14" i="11"/>
  <c r="M14" i="11"/>
  <c r="J14" i="11"/>
  <c r="G14" i="11"/>
  <c r="BK13" i="11"/>
  <c r="BG13" i="11"/>
  <c r="BD13" i="11"/>
  <c r="AY13" i="11"/>
  <c r="AV13" i="11"/>
  <c r="U13" i="11"/>
  <c r="P13" i="11"/>
  <c r="M13" i="11"/>
  <c r="J13" i="11"/>
  <c r="G13" i="11"/>
  <c r="BK12" i="11"/>
  <c r="BG12" i="11"/>
  <c r="BD12" i="11"/>
  <c r="AY12" i="11"/>
  <c r="AV12" i="11"/>
  <c r="U12" i="11"/>
  <c r="P12" i="11"/>
  <c r="M12" i="11"/>
  <c r="J12" i="11"/>
  <c r="G12" i="11"/>
  <c r="BK11" i="11"/>
  <c r="BG11" i="11"/>
  <c r="BD11" i="11"/>
  <c r="AY11" i="11"/>
  <c r="AV11" i="11"/>
  <c r="U11" i="11"/>
  <c r="P11" i="11"/>
  <c r="M11" i="11"/>
  <c r="J11" i="11"/>
  <c r="G11" i="11"/>
  <c r="BK10" i="11"/>
  <c r="BG10" i="11"/>
  <c r="BD10" i="11"/>
  <c r="AY10" i="11"/>
  <c r="AV10" i="11"/>
  <c r="U10" i="11"/>
  <c r="P10" i="11"/>
  <c r="J10" i="11"/>
  <c r="G10" i="11"/>
  <c r="BK9" i="11"/>
  <c r="BG9" i="11"/>
  <c r="BD9" i="11"/>
  <c r="AY9" i="11"/>
  <c r="AV9" i="11"/>
  <c r="U9" i="11"/>
  <c r="P9" i="11"/>
  <c r="M9" i="11"/>
  <c r="J9" i="11"/>
  <c r="G9" i="11"/>
  <c r="BK8" i="11"/>
  <c r="BG8" i="11"/>
  <c r="BD8" i="11"/>
  <c r="AY8" i="11"/>
  <c r="AV8" i="11"/>
  <c r="U8" i="11"/>
  <c r="P8" i="11"/>
  <c r="M8" i="11"/>
  <c r="J8" i="11"/>
  <c r="G8" i="11"/>
  <c r="BK7" i="11"/>
  <c r="BG7" i="11"/>
  <c r="BD7" i="11"/>
  <c r="AY7" i="11"/>
  <c r="AV7" i="11"/>
  <c r="U7" i="11"/>
  <c r="P7" i="11"/>
  <c r="M7" i="11"/>
  <c r="J7" i="11"/>
  <c r="G7" i="11"/>
  <c r="BK6" i="11"/>
  <c r="BG6" i="11"/>
  <c r="AY6" i="11"/>
  <c r="AV6" i="11"/>
  <c r="U6" i="11"/>
  <c r="G6" i="11"/>
  <c r="BK5" i="11"/>
  <c r="BG5" i="11"/>
  <c r="BD5" i="11"/>
  <c r="AY5" i="11"/>
  <c r="AV5" i="11"/>
  <c r="U5" i="11"/>
  <c r="P5" i="11"/>
  <c r="M5" i="11"/>
  <c r="J5" i="11"/>
  <c r="G5" i="11"/>
  <c r="AU1" i="11"/>
  <c r="AH1" i="11"/>
  <c r="BK29" i="11" l="1"/>
  <c r="AY29" i="11"/>
  <c r="J29" i="11"/>
  <c r="P29" i="11"/>
  <c r="J27" i="11"/>
  <c r="P27" i="11"/>
  <c r="AY27" i="11"/>
  <c r="BG27" i="11"/>
  <c r="BK27" i="11"/>
  <c r="F29" i="11"/>
  <c r="G29" i="11" s="1"/>
  <c r="L29" i="11"/>
  <c r="M29" i="11" s="1"/>
  <c r="T29" i="11"/>
  <c r="U29" i="11" s="1"/>
  <c r="AU29" i="11"/>
  <c r="AV29" i="11" s="1"/>
  <c r="BA29" i="11"/>
  <c r="BD29" i="11" s="1"/>
  <c r="AE27" i="10" l="1"/>
  <c r="AA27" i="10"/>
  <c r="R27" i="10"/>
  <c r="K27" i="10"/>
  <c r="I27" i="10"/>
  <c r="AL26" i="10"/>
  <c r="AJ26" i="10"/>
  <c r="AH26" i="10"/>
  <c r="AF26" i="10"/>
  <c r="AD26" i="10"/>
  <c r="AB26" i="10"/>
  <c r="Z26" i="10"/>
  <c r="X26" i="10"/>
  <c r="V26" i="10"/>
  <c r="T26" i="10"/>
  <c r="P26" i="10"/>
  <c r="N26" i="10"/>
  <c r="L26" i="10"/>
  <c r="J26" i="10"/>
  <c r="H26" i="10"/>
  <c r="AO25" i="10"/>
  <c r="AE25" i="10"/>
  <c r="AA25" i="10"/>
  <c r="R25" i="10"/>
  <c r="K25" i="10"/>
  <c r="I25" i="10"/>
  <c r="G25" i="10"/>
  <c r="D25" i="10"/>
  <c r="F25" i="10" s="1"/>
  <c r="AM24" i="10"/>
  <c r="AM26" i="10" s="1"/>
  <c r="AL24" i="10"/>
  <c r="AK24" i="10"/>
  <c r="AK26" i="10" s="1"/>
  <c r="AJ24" i="10"/>
  <c r="AI24" i="10"/>
  <c r="AI26" i="10" s="1"/>
  <c r="AH24" i="10"/>
  <c r="AG24" i="10"/>
  <c r="AG26" i="10" s="1"/>
  <c r="AO26" i="10" s="1"/>
  <c r="AF24" i="10"/>
  <c r="AD24" i="10"/>
  <c r="AC24" i="10"/>
  <c r="AC26" i="10" s="1"/>
  <c r="AB24" i="10"/>
  <c r="Z24" i="10"/>
  <c r="Y24" i="10"/>
  <c r="Y26" i="10" s="1"/>
  <c r="X24" i="10"/>
  <c r="W24" i="10"/>
  <c r="W26" i="10" s="1"/>
  <c r="V24" i="10"/>
  <c r="U24" i="10"/>
  <c r="U26" i="10" s="1"/>
  <c r="T24" i="10"/>
  <c r="S24" i="10"/>
  <c r="S26" i="10" s="1"/>
  <c r="Q24" i="10"/>
  <c r="Q26" i="10" s="1"/>
  <c r="R26" i="10" s="1"/>
  <c r="P24" i="10"/>
  <c r="O24" i="10"/>
  <c r="O26" i="10" s="1"/>
  <c r="N24" i="10"/>
  <c r="M24" i="10"/>
  <c r="M26" i="10" s="1"/>
  <c r="L24" i="10"/>
  <c r="J24" i="10"/>
  <c r="H24" i="10"/>
  <c r="E24" i="10"/>
  <c r="E26" i="10" s="1"/>
  <c r="C24" i="10"/>
  <c r="C26" i="10" s="1"/>
  <c r="AA23" i="10"/>
  <c r="R23" i="10"/>
  <c r="K23" i="10"/>
  <c r="I23" i="10"/>
  <c r="G23" i="10"/>
  <c r="D23" i="10"/>
  <c r="AA22" i="10"/>
  <c r="K22" i="10"/>
  <c r="I22" i="10"/>
  <c r="G22" i="10"/>
  <c r="D22" i="10"/>
  <c r="AE21" i="10"/>
  <c r="AA21" i="10"/>
  <c r="K21" i="10"/>
  <c r="I21" i="10"/>
  <c r="G21" i="10"/>
  <c r="D21" i="10"/>
  <c r="AA20" i="10"/>
  <c r="R20" i="10"/>
  <c r="K20" i="10"/>
  <c r="I20" i="10"/>
  <c r="G20" i="10"/>
  <c r="D20" i="10"/>
  <c r="AA19" i="10"/>
  <c r="R19" i="10"/>
  <c r="K19" i="10"/>
  <c r="I19" i="10"/>
  <c r="G19" i="10"/>
  <c r="D19" i="10"/>
  <c r="AA18" i="10"/>
  <c r="R18" i="10"/>
  <c r="K18" i="10"/>
  <c r="I18" i="10"/>
  <c r="G18" i="10"/>
  <c r="D18" i="10"/>
  <c r="AE17" i="10"/>
  <c r="AA17" i="10"/>
  <c r="R17" i="10"/>
  <c r="K17" i="10"/>
  <c r="I17" i="10"/>
  <c r="G17" i="10"/>
  <c r="D17" i="10"/>
  <c r="AA16" i="10"/>
  <c r="R16" i="10"/>
  <c r="K16" i="10"/>
  <c r="I16" i="10"/>
  <c r="G16" i="10"/>
  <c r="D16" i="10"/>
  <c r="AA15" i="10"/>
  <c r="R15" i="10"/>
  <c r="K15" i="10"/>
  <c r="I15" i="10"/>
  <c r="G15" i="10"/>
  <c r="D15" i="10"/>
  <c r="AA14" i="10"/>
  <c r="R14" i="10"/>
  <c r="K14" i="10"/>
  <c r="I14" i="10"/>
  <c r="G14" i="10"/>
  <c r="D14" i="10"/>
  <c r="AE13" i="10"/>
  <c r="AA13" i="10"/>
  <c r="R13" i="10"/>
  <c r="K13" i="10"/>
  <c r="I13" i="10"/>
  <c r="G13" i="10"/>
  <c r="D13" i="10"/>
  <c r="AE12" i="10"/>
  <c r="AA12" i="10"/>
  <c r="R12" i="10"/>
  <c r="K12" i="10"/>
  <c r="I12" i="10"/>
  <c r="G12" i="10"/>
  <c r="D12" i="10"/>
  <c r="AE11" i="10"/>
  <c r="AA11" i="10"/>
  <c r="R11" i="10"/>
  <c r="K11" i="10"/>
  <c r="I11" i="10"/>
  <c r="G11" i="10"/>
  <c r="D11" i="10"/>
  <c r="AE10" i="10"/>
  <c r="AA10" i="10"/>
  <c r="R10" i="10"/>
  <c r="K10" i="10"/>
  <c r="I10" i="10"/>
  <c r="G10" i="10"/>
  <c r="D10" i="10"/>
  <c r="AA9" i="10"/>
  <c r="R9" i="10"/>
  <c r="K9" i="10"/>
  <c r="I9" i="10"/>
  <c r="G9" i="10"/>
  <c r="D9" i="10"/>
  <c r="AE8" i="10"/>
  <c r="AA8" i="10"/>
  <c r="R8" i="10"/>
  <c r="K8" i="10"/>
  <c r="I8" i="10"/>
  <c r="G8" i="10"/>
  <c r="D8" i="10"/>
  <c r="AA7" i="10"/>
  <c r="R7" i="10"/>
  <c r="K7" i="10"/>
  <c r="I7" i="10"/>
  <c r="G7" i="10"/>
  <c r="D7" i="10"/>
  <c r="AE6" i="10"/>
  <c r="AA6" i="10"/>
  <c r="K6" i="10"/>
  <c r="I6" i="10"/>
  <c r="G6" i="10"/>
  <c r="G24" i="10" s="1"/>
  <c r="G26" i="10" s="1"/>
  <c r="D6" i="10"/>
  <c r="AE5" i="10"/>
  <c r="AA5" i="10"/>
  <c r="R5" i="10"/>
  <c r="K5" i="10"/>
  <c r="I5" i="10"/>
  <c r="G5" i="10"/>
  <c r="D5" i="10"/>
  <c r="D24" i="10" s="1"/>
  <c r="D26" i="10" s="1"/>
  <c r="B1" i="10"/>
  <c r="I26" i="10" l="1"/>
  <c r="AA26" i="10"/>
  <c r="AE26" i="10"/>
  <c r="F26" i="10"/>
  <c r="K26" i="10"/>
  <c r="I24" i="10"/>
  <c r="K24" i="10"/>
  <c r="AA24" i="10"/>
  <c r="AE24" i="10"/>
  <c r="F24" i="10"/>
  <c r="R24" i="10"/>
  <c r="AO24" i="10"/>
  <c r="BK30" i="9" l="1"/>
  <c r="BG30" i="9"/>
  <c r="BD30" i="9"/>
  <c r="AY30" i="9"/>
  <c r="AV30" i="9"/>
  <c r="BK28" i="9"/>
  <c r="BG28" i="9"/>
  <c r="BD28" i="9"/>
  <c r="AY28" i="9"/>
  <c r="AV28" i="9"/>
  <c r="U28" i="9"/>
  <c r="P28" i="9"/>
  <c r="M28" i="9"/>
  <c r="J28" i="9"/>
  <c r="G28" i="9"/>
  <c r="BM27" i="9"/>
  <c r="BM29" i="9" s="1"/>
  <c r="BL27" i="9"/>
  <c r="BL29" i="9" s="1"/>
  <c r="BJ27" i="9"/>
  <c r="BJ29" i="9" s="1"/>
  <c r="BI27" i="9"/>
  <c r="BI29" i="9" s="1"/>
  <c r="BH27" i="9"/>
  <c r="BH29" i="9" s="1"/>
  <c r="BF27" i="9"/>
  <c r="BF29" i="9" s="1"/>
  <c r="BG29" i="9" s="1"/>
  <c r="BE27" i="9"/>
  <c r="BE29" i="9" s="1"/>
  <c r="BC27" i="9"/>
  <c r="BC29" i="9" s="1"/>
  <c r="BB27" i="9"/>
  <c r="BB29" i="9" s="1"/>
  <c r="BA27" i="9"/>
  <c r="BA29" i="9" s="1"/>
  <c r="BD29" i="9" s="1"/>
  <c r="AZ27" i="9"/>
  <c r="AZ29" i="9" s="1"/>
  <c r="AX27" i="9"/>
  <c r="AX29" i="9" s="1"/>
  <c r="AW27" i="9"/>
  <c r="AW29" i="9" s="1"/>
  <c r="AU27" i="9"/>
  <c r="AU29" i="9" s="1"/>
  <c r="AV29" i="9" s="1"/>
  <c r="AT27" i="9"/>
  <c r="AT29" i="9" s="1"/>
  <c r="AS27" i="9"/>
  <c r="AS29" i="9" s="1"/>
  <c r="AR27" i="9"/>
  <c r="AR29" i="9" s="1"/>
  <c r="AQ27" i="9"/>
  <c r="AQ29" i="9" s="1"/>
  <c r="AP27" i="9"/>
  <c r="AP29" i="9" s="1"/>
  <c r="AO27" i="9"/>
  <c r="AO29" i="9" s="1"/>
  <c r="AN27" i="9"/>
  <c r="AN29" i="9" s="1"/>
  <c r="AM27" i="9"/>
  <c r="AM29" i="9" s="1"/>
  <c r="AL27" i="9"/>
  <c r="AL29" i="9" s="1"/>
  <c r="AK27" i="9"/>
  <c r="AK29" i="9" s="1"/>
  <c r="AJ27" i="9"/>
  <c r="AJ29" i="9" s="1"/>
  <c r="AI27" i="9"/>
  <c r="AI29" i="9" s="1"/>
  <c r="AH27" i="9"/>
  <c r="AH29" i="9" s="1"/>
  <c r="AG27" i="9"/>
  <c r="AG29" i="9" s="1"/>
  <c r="AF27" i="9"/>
  <c r="AF29" i="9" s="1"/>
  <c r="AE27" i="9"/>
  <c r="AE29" i="9" s="1"/>
  <c r="AD27" i="9"/>
  <c r="AD29" i="9" s="1"/>
  <c r="AC27" i="9"/>
  <c r="AC29" i="9" s="1"/>
  <c r="AA27" i="9"/>
  <c r="AA29" i="9" s="1"/>
  <c r="Z27" i="9"/>
  <c r="Z29" i="9" s="1"/>
  <c r="Y27" i="9"/>
  <c r="Y29" i="9" s="1"/>
  <c r="X27" i="9"/>
  <c r="X29" i="9" s="1"/>
  <c r="W27" i="9"/>
  <c r="W29" i="9" s="1"/>
  <c r="V27" i="9"/>
  <c r="V29" i="9" s="1"/>
  <c r="T27" i="9"/>
  <c r="T29" i="9" s="1"/>
  <c r="S27" i="9"/>
  <c r="S29" i="9" s="1"/>
  <c r="R27" i="9"/>
  <c r="R29" i="9" s="1"/>
  <c r="Q27" i="9"/>
  <c r="Q29" i="9" s="1"/>
  <c r="O27" i="9"/>
  <c r="O29" i="9" s="1"/>
  <c r="N27" i="9"/>
  <c r="N29" i="9" s="1"/>
  <c r="L27" i="9"/>
  <c r="L29" i="9" s="1"/>
  <c r="K27" i="9"/>
  <c r="K29" i="9" s="1"/>
  <c r="I27" i="9"/>
  <c r="I29" i="9" s="1"/>
  <c r="H27" i="9"/>
  <c r="H29" i="9" s="1"/>
  <c r="F27" i="9"/>
  <c r="F29" i="9" s="1"/>
  <c r="E27" i="9"/>
  <c r="E29" i="9" s="1"/>
  <c r="D27" i="9"/>
  <c r="D29" i="9" s="1"/>
  <c r="C27" i="9"/>
  <c r="C29" i="9" s="1"/>
  <c r="BK26" i="9"/>
  <c r="BG26" i="9"/>
  <c r="BD26" i="9"/>
  <c r="AY26" i="9"/>
  <c r="AV26" i="9"/>
  <c r="U26" i="9"/>
  <c r="P26" i="9"/>
  <c r="J26" i="9"/>
  <c r="BK25" i="9"/>
  <c r="BG25" i="9"/>
  <c r="BD25" i="9"/>
  <c r="AY25" i="9"/>
  <c r="AV25" i="9"/>
  <c r="U25" i="9"/>
  <c r="P25" i="9"/>
  <c r="J25" i="9"/>
  <c r="BK24" i="9"/>
  <c r="BG24" i="9"/>
  <c r="BD24" i="9"/>
  <c r="AY24" i="9"/>
  <c r="AV24" i="9"/>
  <c r="U24" i="9"/>
  <c r="BK23" i="9"/>
  <c r="BG23" i="9"/>
  <c r="BD23" i="9"/>
  <c r="AY23" i="9"/>
  <c r="AV23" i="9"/>
  <c r="U23" i="9"/>
  <c r="P23" i="9"/>
  <c r="M23" i="9"/>
  <c r="J23" i="9"/>
  <c r="G23" i="9"/>
  <c r="BK22" i="9"/>
  <c r="BG22" i="9"/>
  <c r="BD22" i="9"/>
  <c r="AY22" i="9"/>
  <c r="AV22" i="9"/>
  <c r="U22" i="9"/>
  <c r="P22" i="9"/>
  <c r="J22" i="9"/>
  <c r="G22" i="9"/>
  <c r="BK21" i="9"/>
  <c r="BG21" i="9"/>
  <c r="BD21" i="9"/>
  <c r="AY21" i="9"/>
  <c r="AV21" i="9"/>
  <c r="U21" i="9"/>
  <c r="P21" i="9"/>
  <c r="J21" i="9"/>
  <c r="G21" i="9"/>
  <c r="BK20" i="9"/>
  <c r="BG20" i="9"/>
  <c r="BD20" i="9"/>
  <c r="AY20" i="9"/>
  <c r="AV20" i="9"/>
  <c r="U20" i="9"/>
  <c r="P20" i="9"/>
  <c r="J20" i="9"/>
  <c r="G20" i="9"/>
  <c r="BK19" i="9"/>
  <c r="BG19" i="9"/>
  <c r="BD19" i="9"/>
  <c r="AY19" i="9"/>
  <c r="AV19" i="9"/>
  <c r="U19" i="9"/>
  <c r="P19" i="9"/>
  <c r="M19" i="9"/>
  <c r="J19" i="9"/>
  <c r="G19" i="9"/>
  <c r="BK18" i="9"/>
  <c r="BG18" i="9"/>
  <c r="BD18" i="9"/>
  <c r="AY18" i="9"/>
  <c r="AV18" i="9"/>
  <c r="U18" i="9"/>
  <c r="P18" i="9"/>
  <c r="M18" i="9"/>
  <c r="J18" i="9"/>
  <c r="G18" i="9"/>
  <c r="BK17" i="9"/>
  <c r="BG17" i="9"/>
  <c r="BD17" i="9"/>
  <c r="AY17" i="9"/>
  <c r="AV17" i="9"/>
  <c r="U17" i="9"/>
  <c r="P17" i="9"/>
  <c r="J17" i="9"/>
  <c r="G17" i="9"/>
  <c r="BK16" i="9"/>
  <c r="BG16" i="9"/>
  <c r="BD16" i="9"/>
  <c r="AY16" i="9"/>
  <c r="AV16" i="9"/>
  <c r="U16" i="9"/>
  <c r="P16" i="9"/>
  <c r="M16" i="9"/>
  <c r="J16" i="9"/>
  <c r="G16" i="9"/>
  <c r="BK15" i="9"/>
  <c r="BG15" i="9"/>
  <c r="BD15" i="9"/>
  <c r="AY15" i="9"/>
  <c r="AV15" i="9"/>
  <c r="U15" i="9"/>
  <c r="P15" i="9"/>
  <c r="M15" i="9"/>
  <c r="J15" i="9"/>
  <c r="G15" i="9"/>
  <c r="BK14" i="9"/>
  <c r="BG14" i="9"/>
  <c r="BD14" i="9"/>
  <c r="AY14" i="9"/>
  <c r="AV14" i="9"/>
  <c r="U14" i="9"/>
  <c r="P14" i="9"/>
  <c r="M14" i="9"/>
  <c r="J14" i="9"/>
  <c r="G14" i="9"/>
  <c r="BK13" i="9"/>
  <c r="BG13" i="9"/>
  <c r="BD13" i="9"/>
  <c r="AY13" i="9"/>
  <c r="AV13" i="9"/>
  <c r="U13" i="9"/>
  <c r="P13" i="9"/>
  <c r="M13" i="9"/>
  <c r="J13" i="9"/>
  <c r="G13" i="9"/>
  <c r="BK12" i="9"/>
  <c r="BG12" i="9"/>
  <c r="BD12" i="9"/>
  <c r="AY12" i="9"/>
  <c r="AV12" i="9"/>
  <c r="U12" i="9"/>
  <c r="P12" i="9"/>
  <c r="M12" i="9"/>
  <c r="J12" i="9"/>
  <c r="G12" i="9"/>
  <c r="BK11" i="9"/>
  <c r="BG11" i="9"/>
  <c r="BD11" i="9"/>
  <c r="AY11" i="9"/>
  <c r="AV11" i="9"/>
  <c r="U11" i="9"/>
  <c r="P11" i="9"/>
  <c r="M11" i="9"/>
  <c r="J11" i="9"/>
  <c r="G11" i="9"/>
  <c r="BK10" i="9"/>
  <c r="BG10" i="9"/>
  <c r="BD10" i="9"/>
  <c r="AY10" i="9"/>
  <c r="AV10" i="9"/>
  <c r="U10" i="9"/>
  <c r="P10" i="9"/>
  <c r="J10" i="9"/>
  <c r="G10" i="9"/>
  <c r="BK9" i="9"/>
  <c r="BG9" i="9"/>
  <c r="BD9" i="9"/>
  <c r="AY9" i="9"/>
  <c r="AV9" i="9"/>
  <c r="U9" i="9"/>
  <c r="P9" i="9"/>
  <c r="M9" i="9"/>
  <c r="J9" i="9"/>
  <c r="G9" i="9"/>
  <c r="BK8" i="9"/>
  <c r="BG8" i="9"/>
  <c r="BD8" i="9"/>
  <c r="AY8" i="9"/>
  <c r="AV8" i="9"/>
  <c r="U8" i="9"/>
  <c r="P8" i="9"/>
  <c r="M8" i="9"/>
  <c r="J8" i="9"/>
  <c r="G8" i="9"/>
  <c r="BK7" i="9"/>
  <c r="BG7" i="9"/>
  <c r="BD7" i="9"/>
  <c r="AY7" i="9"/>
  <c r="AV7" i="9"/>
  <c r="U7" i="9"/>
  <c r="P7" i="9"/>
  <c r="M7" i="9"/>
  <c r="J7" i="9"/>
  <c r="G7" i="9"/>
  <c r="BK6" i="9"/>
  <c r="BG6" i="9"/>
  <c r="AY6" i="9"/>
  <c r="AV6" i="9"/>
  <c r="U6" i="9"/>
  <c r="G6" i="9"/>
  <c r="BK5" i="9"/>
  <c r="BG5" i="9"/>
  <c r="BD5" i="9"/>
  <c r="AY5" i="9"/>
  <c r="AV5" i="9"/>
  <c r="U5" i="9"/>
  <c r="P5" i="9"/>
  <c r="M5" i="9"/>
  <c r="J5" i="9"/>
  <c r="G5" i="9"/>
  <c r="AU1" i="9"/>
  <c r="AH1" i="9"/>
  <c r="BK29" i="9" l="1"/>
  <c r="AY29" i="9"/>
  <c r="G29" i="9"/>
  <c r="J29" i="9"/>
  <c r="M29" i="9"/>
  <c r="P29" i="9"/>
  <c r="U29" i="9"/>
  <c r="J27" i="9"/>
  <c r="P27" i="9"/>
  <c r="AY27" i="9"/>
  <c r="BG27" i="9"/>
  <c r="BK27" i="9"/>
  <c r="G27" i="9"/>
  <c r="M27" i="9"/>
  <c r="U27" i="9"/>
  <c r="AV27" i="9"/>
  <c r="BD27" i="9"/>
  <c r="AE27" i="8"/>
  <c r="AA27" i="8"/>
  <c r="R27" i="8"/>
  <c r="K27" i="8"/>
  <c r="I27" i="8"/>
  <c r="AO25" i="8"/>
  <c r="AE25" i="8"/>
  <c r="AA25" i="8"/>
  <c r="R25" i="8"/>
  <c r="K25" i="8"/>
  <c r="I25" i="8"/>
  <c r="G25" i="8"/>
  <c r="F25" i="8"/>
  <c r="D25" i="8"/>
  <c r="AO24" i="8"/>
  <c r="AM24" i="8"/>
  <c r="AM26" i="8" s="1"/>
  <c r="AL24" i="8"/>
  <c r="AL26" i="8" s="1"/>
  <c r="AK24" i="8"/>
  <c r="AK26" i="8" s="1"/>
  <c r="AJ24" i="8"/>
  <c r="AJ26" i="8" s="1"/>
  <c r="AI24" i="8"/>
  <c r="AI26" i="8" s="1"/>
  <c r="AH24" i="8"/>
  <c r="AH26" i="8" s="1"/>
  <c r="AG24" i="8"/>
  <c r="AG26" i="8" s="1"/>
  <c r="AO26" i="8" s="1"/>
  <c r="AF24" i="8"/>
  <c r="AF26" i="8" s="1"/>
  <c r="AD24" i="8"/>
  <c r="AD26" i="8" s="1"/>
  <c r="AC24" i="8"/>
  <c r="AC26" i="8" s="1"/>
  <c r="AB24" i="8"/>
  <c r="AB26" i="8" s="1"/>
  <c r="Z24" i="8"/>
  <c r="Z26" i="8" s="1"/>
  <c r="AA26" i="8" s="1"/>
  <c r="Y24" i="8"/>
  <c r="Y26" i="8" s="1"/>
  <c r="X24" i="8"/>
  <c r="X26" i="8" s="1"/>
  <c r="W24" i="8"/>
  <c r="W26" i="8" s="1"/>
  <c r="V24" i="8"/>
  <c r="V26" i="8" s="1"/>
  <c r="U24" i="8"/>
  <c r="U26" i="8" s="1"/>
  <c r="T24" i="8"/>
  <c r="T26" i="8" s="1"/>
  <c r="S24" i="8"/>
  <c r="S26" i="8" s="1"/>
  <c r="Q24" i="8"/>
  <c r="Q26" i="8" s="1"/>
  <c r="P24" i="8"/>
  <c r="R24" i="8" s="1"/>
  <c r="O24" i="8"/>
  <c r="O26" i="8" s="1"/>
  <c r="N24" i="8"/>
  <c r="N26" i="8" s="1"/>
  <c r="M24" i="8"/>
  <c r="M26" i="8" s="1"/>
  <c r="L24" i="8"/>
  <c r="L26" i="8" s="1"/>
  <c r="J24" i="8"/>
  <c r="J26" i="8" s="1"/>
  <c r="H24" i="8"/>
  <c r="H26" i="8" s="1"/>
  <c r="E24" i="8"/>
  <c r="E26" i="8" s="1"/>
  <c r="I26" i="8" s="1"/>
  <c r="C24" i="8"/>
  <c r="C26" i="8" s="1"/>
  <c r="AA23" i="8"/>
  <c r="R23" i="8"/>
  <c r="K23" i="8"/>
  <c r="I23" i="8"/>
  <c r="G23" i="8"/>
  <c r="D23" i="8"/>
  <c r="AA22" i="8"/>
  <c r="K22" i="8"/>
  <c r="I22" i="8"/>
  <c r="G22" i="8"/>
  <c r="D22" i="8"/>
  <c r="AE21" i="8"/>
  <c r="AA21" i="8"/>
  <c r="K21" i="8"/>
  <c r="I21" i="8"/>
  <c r="G21" i="8"/>
  <c r="D21" i="8"/>
  <c r="AA20" i="8"/>
  <c r="R20" i="8"/>
  <c r="K20" i="8"/>
  <c r="I20" i="8"/>
  <c r="G20" i="8"/>
  <c r="D20" i="8"/>
  <c r="AA19" i="8"/>
  <c r="R19" i="8"/>
  <c r="K19" i="8"/>
  <c r="I19" i="8"/>
  <c r="G19" i="8"/>
  <c r="D19" i="8"/>
  <c r="AA18" i="8"/>
  <c r="R18" i="8"/>
  <c r="K18" i="8"/>
  <c r="I18" i="8"/>
  <c r="G18" i="8"/>
  <c r="D18" i="8"/>
  <c r="AE17" i="8"/>
  <c r="AA17" i="8"/>
  <c r="R17" i="8"/>
  <c r="K17" i="8"/>
  <c r="I17" i="8"/>
  <c r="G17" i="8"/>
  <c r="D17" i="8"/>
  <c r="AA16" i="8"/>
  <c r="R16" i="8"/>
  <c r="K16" i="8"/>
  <c r="I16" i="8"/>
  <c r="G16" i="8"/>
  <c r="D16" i="8"/>
  <c r="AA15" i="8"/>
  <c r="R15" i="8"/>
  <c r="K15" i="8"/>
  <c r="I15" i="8"/>
  <c r="G15" i="8"/>
  <c r="D15" i="8"/>
  <c r="AA14" i="8"/>
  <c r="R14" i="8"/>
  <c r="K14" i="8"/>
  <c r="I14" i="8"/>
  <c r="G14" i="8"/>
  <c r="D14" i="8"/>
  <c r="AE13" i="8"/>
  <c r="AA13" i="8"/>
  <c r="R13" i="8"/>
  <c r="K13" i="8"/>
  <c r="I13" i="8"/>
  <c r="G13" i="8"/>
  <c r="D13" i="8"/>
  <c r="AE12" i="8"/>
  <c r="AA12" i="8"/>
  <c r="R12" i="8"/>
  <c r="K12" i="8"/>
  <c r="I12" i="8"/>
  <c r="G12" i="8"/>
  <c r="D12" i="8"/>
  <c r="AE11" i="8"/>
  <c r="AA11" i="8"/>
  <c r="R11" i="8"/>
  <c r="K11" i="8"/>
  <c r="I11" i="8"/>
  <c r="G11" i="8"/>
  <c r="D11" i="8"/>
  <c r="AE10" i="8"/>
  <c r="AA10" i="8"/>
  <c r="R10" i="8"/>
  <c r="K10" i="8"/>
  <c r="I10" i="8"/>
  <c r="G10" i="8"/>
  <c r="D10" i="8"/>
  <c r="AA9" i="8"/>
  <c r="R9" i="8"/>
  <c r="K9" i="8"/>
  <c r="I9" i="8"/>
  <c r="G9" i="8"/>
  <c r="D9" i="8"/>
  <c r="AE8" i="8"/>
  <c r="AA8" i="8"/>
  <c r="R8" i="8"/>
  <c r="K8" i="8"/>
  <c r="I8" i="8"/>
  <c r="G8" i="8"/>
  <c r="D8" i="8"/>
  <c r="AA7" i="8"/>
  <c r="R7" i="8"/>
  <c r="K7" i="8"/>
  <c r="I7" i="8"/>
  <c r="G7" i="8"/>
  <c r="D7" i="8"/>
  <c r="AE6" i="8"/>
  <c r="AA6" i="8"/>
  <c r="K6" i="8"/>
  <c r="I6" i="8"/>
  <c r="G6" i="8"/>
  <c r="D6" i="8"/>
  <c r="AE5" i="8"/>
  <c r="AA5" i="8"/>
  <c r="R5" i="8"/>
  <c r="K5" i="8"/>
  <c r="I5" i="8"/>
  <c r="G5" i="8"/>
  <c r="G24" i="8" s="1"/>
  <c r="G26" i="8" s="1"/>
  <c r="D5" i="8"/>
  <c r="B1" i="8"/>
  <c r="D24" i="8" l="1"/>
  <c r="D26" i="8" s="1"/>
  <c r="F26" i="8" s="1"/>
  <c r="K26" i="8"/>
  <c r="F24" i="8"/>
  <c r="AE26" i="8"/>
  <c r="I24" i="8"/>
  <c r="K24" i="8"/>
  <c r="AA24" i="8"/>
  <c r="AE24" i="8"/>
  <c r="P26" i="8"/>
  <c r="R26" i="8" s="1"/>
  <c r="BK30" i="7" l="1"/>
  <c r="BG30" i="7"/>
  <c r="BD30" i="7"/>
  <c r="AY30" i="7"/>
  <c r="AV30" i="7"/>
  <c r="BK28" i="7"/>
  <c r="BG28" i="7"/>
  <c r="BD28" i="7"/>
  <c r="AY28" i="7"/>
  <c r="AV28" i="7"/>
  <c r="U28" i="7"/>
  <c r="P28" i="7"/>
  <c r="M28" i="7"/>
  <c r="J28" i="7"/>
  <c r="G28" i="7"/>
  <c r="BM27" i="7"/>
  <c r="BM29" i="7" s="1"/>
  <c r="BL27" i="7"/>
  <c r="BL29" i="7" s="1"/>
  <c r="BJ27" i="7"/>
  <c r="BJ29" i="7" s="1"/>
  <c r="BI27" i="7"/>
  <c r="BI29" i="7" s="1"/>
  <c r="BH27" i="7"/>
  <c r="BH29" i="7" s="1"/>
  <c r="BF27" i="7"/>
  <c r="BF29" i="7" s="1"/>
  <c r="BG29" i="7" s="1"/>
  <c r="BE27" i="7"/>
  <c r="BE29" i="7" s="1"/>
  <c r="BC27" i="7"/>
  <c r="BC29" i="7" s="1"/>
  <c r="BB27" i="7"/>
  <c r="BB29" i="7" s="1"/>
  <c r="BA27" i="7"/>
  <c r="BA29" i="7" s="1"/>
  <c r="BD29" i="7" s="1"/>
  <c r="AZ27" i="7"/>
  <c r="AZ29" i="7" s="1"/>
  <c r="AX27" i="7"/>
  <c r="AX29" i="7" s="1"/>
  <c r="AW27" i="7"/>
  <c r="AW29" i="7" s="1"/>
  <c r="AU27" i="7"/>
  <c r="AU29" i="7" s="1"/>
  <c r="AV29" i="7" s="1"/>
  <c r="AT27" i="7"/>
  <c r="AT29" i="7" s="1"/>
  <c r="AS27" i="7"/>
  <c r="AS29" i="7" s="1"/>
  <c r="AR27" i="7"/>
  <c r="AR29" i="7" s="1"/>
  <c r="AQ27" i="7"/>
  <c r="AQ29" i="7" s="1"/>
  <c r="AP27" i="7"/>
  <c r="AP29" i="7" s="1"/>
  <c r="AO27" i="7"/>
  <c r="AO29" i="7" s="1"/>
  <c r="AN27" i="7"/>
  <c r="AN29" i="7" s="1"/>
  <c r="AM27" i="7"/>
  <c r="AM29" i="7" s="1"/>
  <c r="AL27" i="7"/>
  <c r="AL29" i="7" s="1"/>
  <c r="AK27" i="7"/>
  <c r="AK29" i="7" s="1"/>
  <c r="AJ27" i="7"/>
  <c r="AJ29" i="7" s="1"/>
  <c r="AI27" i="7"/>
  <c r="AI29" i="7" s="1"/>
  <c r="AH27" i="7"/>
  <c r="AH29" i="7" s="1"/>
  <c r="AG27" i="7"/>
  <c r="AG29" i="7" s="1"/>
  <c r="AF27" i="7"/>
  <c r="AF29" i="7" s="1"/>
  <c r="AE27" i="7"/>
  <c r="AE29" i="7" s="1"/>
  <c r="AD27" i="7"/>
  <c r="AD29" i="7" s="1"/>
  <c r="AC27" i="7"/>
  <c r="AC29" i="7" s="1"/>
  <c r="AA27" i="7"/>
  <c r="AA29" i="7" s="1"/>
  <c r="Z27" i="7"/>
  <c r="Z29" i="7" s="1"/>
  <c r="Y27" i="7"/>
  <c r="Y29" i="7" s="1"/>
  <c r="X27" i="7"/>
  <c r="X29" i="7" s="1"/>
  <c r="W27" i="7"/>
  <c r="W29" i="7" s="1"/>
  <c r="V27" i="7"/>
  <c r="V29" i="7" s="1"/>
  <c r="T27" i="7"/>
  <c r="T29" i="7" s="1"/>
  <c r="S27" i="7"/>
  <c r="S29" i="7" s="1"/>
  <c r="R27" i="7"/>
  <c r="R29" i="7" s="1"/>
  <c r="Q27" i="7"/>
  <c r="Q29" i="7" s="1"/>
  <c r="O27" i="7"/>
  <c r="O29" i="7" s="1"/>
  <c r="N27" i="7"/>
  <c r="N29" i="7" s="1"/>
  <c r="L27" i="7"/>
  <c r="L29" i="7" s="1"/>
  <c r="K27" i="7"/>
  <c r="K29" i="7" s="1"/>
  <c r="I27" i="7"/>
  <c r="I29" i="7" s="1"/>
  <c r="H27" i="7"/>
  <c r="H29" i="7" s="1"/>
  <c r="F27" i="7"/>
  <c r="F29" i="7" s="1"/>
  <c r="E27" i="7"/>
  <c r="E29" i="7" s="1"/>
  <c r="D27" i="7"/>
  <c r="D29" i="7" s="1"/>
  <c r="C27" i="7"/>
  <c r="C29" i="7" s="1"/>
  <c r="BK26" i="7"/>
  <c r="BG26" i="7"/>
  <c r="BD26" i="7"/>
  <c r="AY26" i="7"/>
  <c r="AV26" i="7"/>
  <c r="U26" i="7"/>
  <c r="P26" i="7"/>
  <c r="J26" i="7"/>
  <c r="BK25" i="7"/>
  <c r="BG25" i="7"/>
  <c r="BD25" i="7"/>
  <c r="AY25" i="7"/>
  <c r="AV25" i="7"/>
  <c r="U25" i="7"/>
  <c r="P25" i="7"/>
  <c r="J25" i="7"/>
  <c r="BK24" i="7"/>
  <c r="BG24" i="7"/>
  <c r="BD24" i="7"/>
  <c r="AY24" i="7"/>
  <c r="AV24" i="7"/>
  <c r="U24" i="7"/>
  <c r="BK23" i="7"/>
  <c r="BG23" i="7"/>
  <c r="BD23" i="7"/>
  <c r="AY23" i="7"/>
  <c r="AV23" i="7"/>
  <c r="U23" i="7"/>
  <c r="P23" i="7"/>
  <c r="M23" i="7"/>
  <c r="J23" i="7"/>
  <c r="G23" i="7"/>
  <c r="BK22" i="7"/>
  <c r="BG22" i="7"/>
  <c r="BD22" i="7"/>
  <c r="AY22" i="7"/>
  <c r="AV22" i="7"/>
  <c r="U22" i="7"/>
  <c r="P22" i="7"/>
  <c r="J22" i="7"/>
  <c r="G22" i="7"/>
  <c r="BK21" i="7"/>
  <c r="BG21" i="7"/>
  <c r="BD21" i="7"/>
  <c r="AY21" i="7"/>
  <c r="AV21" i="7"/>
  <c r="U21" i="7"/>
  <c r="P21" i="7"/>
  <c r="J21" i="7"/>
  <c r="G21" i="7"/>
  <c r="BK20" i="7"/>
  <c r="BG20" i="7"/>
  <c r="BD20" i="7"/>
  <c r="AY20" i="7"/>
  <c r="AV20" i="7"/>
  <c r="U20" i="7"/>
  <c r="P20" i="7"/>
  <c r="J20" i="7"/>
  <c r="G20" i="7"/>
  <c r="BK19" i="7"/>
  <c r="BG19" i="7"/>
  <c r="BD19" i="7"/>
  <c r="AY19" i="7"/>
  <c r="AV19" i="7"/>
  <c r="U19" i="7"/>
  <c r="P19" i="7"/>
  <c r="M19" i="7"/>
  <c r="J19" i="7"/>
  <c r="G19" i="7"/>
  <c r="BK18" i="7"/>
  <c r="BG18" i="7"/>
  <c r="BD18" i="7"/>
  <c r="AY18" i="7"/>
  <c r="AV18" i="7"/>
  <c r="U18" i="7"/>
  <c r="P18" i="7"/>
  <c r="M18" i="7"/>
  <c r="J18" i="7"/>
  <c r="G18" i="7"/>
  <c r="BK17" i="7"/>
  <c r="BG17" i="7"/>
  <c r="BD17" i="7"/>
  <c r="AY17" i="7"/>
  <c r="AV17" i="7"/>
  <c r="U17" i="7"/>
  <c r="P17" i="7"/>
  <c r="J17" i="7"/>
  <c r="G17" i="7"/>
  <c r="BK16" i="7"/>
  <c r="BG16" i="7"/>
  <c r="BD16" i="7"/>
  <c r="AY16" i="7"/>
  <c r="AV16" i="7"/>
  <c r="U16" i="7"/>
  <c r="P16" i="7"/>
  <c r="M16" i="7"/>
  <c r="J16" i="7"/>
  <c r="G16" i="7"/>
  <c r="BK15" i="7"/>
  <c r="BG15" i="7"/>
  <c r="BD15" i="7"/>
  <c r="AY15" i="7"/>
  <c r="AV15" i="7"/>
  <c r="U15" i="7"/>
  <c r="P15" i="7"/>
  <c r="M15" i="7"/>
  <c r="J15" i="7"/>
  <c r="G15" i="7"/>
  <c r="BK14" i="7"/>
  <c r="BG14" i="7"/>
  <c r="BD14" i="7"/>
  <c r="AY14" i="7"/>
  <c r="AV14" i="7"/>
  <c r="U14" i="7"/>
  <c r="P14" i="7"/>
  <c r="M14" i="7"/>
  <c r="J14" i="7"/>
  <c r="G14" i="7"/>
  <c r="BK13" i="7"/>
  <c r="BG13" i="7"/>
  <c r="BD13" i="7"/>
  <c r="AY13" i="7"/>
  <c r="AV13" i="7"/>
  <c r="U13" i="7"/>
  <c r="P13" i="7"/>
  <c r="M13" i="7"/>
  <c r="J13" i="7"/>
  <c r="G13" i="7"/>
  <c r="BK12" i="7"/>
  <c r="BG12" i="7"/>
  <c r="BD12" i="7"/>
  <c r="AY12" i="7"/>
  <c r="AV12" i="7"/>
  <c r="U12" i="7"/>
  <c r="P12" i="7"/>
  <c r="M12" i="7"/>
  <c r="J12" i="7"/>
  <c r="G12" i="7"/>
  <c r="BK11" i="7"/>
  <c r="BG11" i="7"/>
  <c r="BD11" i="7"/>
  <c r="AY11" i="7"/>
  <c r="AV11" i="7"/>
  <c r="U11" i="7"/>
  <c r="P11" i="7"/>
  <c r="M11" i="7"/>
  <c r="J11" i="7"/>
  <c r="G11" i="7"/>
  <c r="BK10" i="7"/>
  <c r="BG10" i="7"/>
  <c r="BD10" i="7"/>
  <c r="AY10" i="7"/>
  <c r="AV10" i="7"/>
  <c r="U10" i="7"/>
  <c r="P10" i="7"/>
  <c r="J10" i="7"/>
  <c r="G10" i="7"/>
  <c r="BK9" i="7"/>
  <c r="BG9" i="7"/>
  <c r="BD9" i="7"/>
  <c r="AY9" i="7"/>
  <c r="AV9" i="7"/>
  <c r="U9" i="7"/>
  <c r="P9" i="7"/>
  <c r="M9" i="7"/>
  <c r="J9" i="7"/>
  <c r="G9" i="7"/>
  <c r="BK8" i="7"/>
  <c r="BG8" i="7"/>
  <c r="BD8" i="7"/>
  <c r="AY8" i="7"/>
  <c r="AV8" i="7"/>
  <c r="U8" i="7"/>
  <c r="P8" i="7"/>
  <c r="M8" i="7"/>
  <c r="J8" i="7"/>
  <c r="G8" i="7"/>
  <c r="BK7" i="7"/>
  <c r="BG7" i="7"/>
  <c r="BD7" i="7"/>
  <c r="AY7" i="7"/>
  <c r="AV7" i="7"/>
  <c r="U7" i="7"/>
  <c r="P7" i="7"/>
  <c r="M7" i="7"/>
  <c r="J7" i="7"/>
  <c r="G7" i="7"/>
  <c r="BK6" i="7"/>
  <c r="BG6" i="7"/>
  <c r="AY6" i="7"/>
  <c r="AV6" i="7"/>
  <c r="U6" i="7"/>
  <c r="G6" i="7"/>
  <c r="BK5" i="7"/>
  <c r="BG5" i="7"/>
  <c r="BD5" i="7"/>
  <c r="AY5" i="7"/>
  <c r="AV5" i="7"/>
  <c r="U5" i="7"/>
  <c r="P5" i="7"/>
  <c r="M5" i="7"/>
  <c r="J5" i="7"/>
  <c r="G5" i="7"/>
  <c r="AU1" i="7"/>
  <c r="AH1" i="7"/>
  <c r="BK29" i="7" l="1"/>
  <c r="AY29" i="7"/>
  <c r="G29" i="7"/>
  <c r="J29" i="7"/>
  <c r="M29" i="7"/>
  <c r="P29" i="7"/>
  <c r="U29" i="7"/>
  <c r="J27" i="7"/>
  <c r="P27" i="7"/>
  <c r="AY27" i="7"/>
  <c r="BG27" i="7"/>
  <c r="BK27" i="7"/>
  <c r="G27" i="7"/>
  <c r="M27" i="7"/>
  <c r="U27" i="7"/>
  <c r="AV27" i="7"/>
  <c r="BD27" i="7"/>
  <c r="BK30" i="6" l="1"/>
  <c r="BG30" i="6"/>
  <c r="BD30" i="6"/>
  <c r="AY30" i="6"/>
  <c r="AV30" i="6"/>
  <c r="BK28" i="6"/>
  <c r="BG28" i="6"/>
  <c r="BD28" i="6"/>
  <c r="AY28" i="6"/>
  <c r="AV28" i="6"/>
  <c r="U28" i="6"/>
  <c r="P28" i="6"/>
  <c r="M28" i="6"/>
  <c r="J28" i="6"/>
  <c r="G28" i="6"/>
  <c r="BM27" i="6"/>
  <c r="BM29" i="6" s="1"/>
  <c r="BL27" i="6"/>
  <c r="BL29" i="6" s="1"/>
  <c r="BJ27" i="6"/>
  <c r="BJ29" i="6" s="1"/>
  <c r="BI27" i="6"/>
  <c r="BI29" i="6" s="1"/>
  <c r="BH27" i="6"/>
  <c r="BH29" i="6" s="1"/>
  <c r="BF27" i="6"/>
  <c r="BF29" i="6" s="1"/>
  <c r="BG29" i="6" s="1"/>
  <c r="BE27" i="6"/>
  <c r="BE29" i="6" s="1"/>
  <c r="BC27" i="6"/>
  <c r="BC29" i="6" s="1"/>
  <c r="BB27" i="6"/>
  <c r="BB29" i="6" s="1"/>
  <c r="BA27" i="6"/>
  <c r="BA29" i="6" s="1"/>
  <c r="BD29" i="6" s="1"/>
  <c r="AZ27" i="6"/>
  <c r="AZ29" i="6" s="1"/>
  <c r="AX27" i="6"/>
  <c r="AX29" i="6" s="1"/>
  <c r="AW27" i="6"/>
  <c r="AW29" i="6" s="1"/>
  <c r="AU27" i="6"/>
  <c r="AU29" i="6" s="1"/>
  <c r="AV29" i="6" s="1"/>
  <c r="AT27" i="6"/>
  <c r="AT29" i="6" s="1"/>
  <c r="AS27" i="6"/>
  <c r="AS29" i="6" s="1"/>
  <c r="AR27" i="6"/>
  <c r="AR29" i="6" s="1"/>
  <c r="AQ27" i="6"/>
  <c r="AQ29" i="6" s="1"/>
  <c r="AP27" i="6"/>
  <c r="AP29" i="6" s="1"/>
  <c r="AO27" i="6"/>
  <c r="AO29" i="6" s="1"/>
  <c r="AN27" i="6"/>
  <c r="AN29" i="6" s="1"/>
  <c r="AM27" i="6"/>
  <c r="AM29" i="6" s="1"/>
  <c r="AL27" i="6"/>
  <c r="AL29" i="6" s="1"/>
  <c r="AK27" i="6"/>
  <c r="AK29" i="6" s="1"/>
  <c r="AJ27" i="6"/>
  <c r="AJ29" i="6" s="1"/>
  <c r="AI27" i="6"/>
  <c r="AI29" i="6" s="1"/>
  <c r="AH27" i="6"/>
  <c r="AH29" i="6" s="1"/>
  <c r="AG27" i="6"/>
  <c r="AG29" i="6" s="1"/>
  <c r="AF27" i="6"/>
  <c r="AF29" i="6" s="1"/>
  <c r="AE27" i="6"/>
  <c r="AE29" i="6" s="1"/>
  <c r="AD27" i="6"/>
  <c r="AD29" i="6" s="1"/>
  <c r="AC27" i="6"/>
  <c r="AC29" i="6" s="1"/>
  <c r="AA27" i="6"/>
  <c r="AA29" i="6" s="1"/>
  <c r="Z27" i="6"/>
  <c r="Z29" i="6" s="1"/>
  <c r="Y27" i="6"/>
  <c r="Y29" i="6" s="1"/>
  <c r="X27" i="6"/>
  <c r="X29" i="6" s="1"/>
  <c r="W27" i="6"/>
  <c r="W29" i="6" s="1"/>
  <c r="V27" i="6"/>
  <c r="V29" i="6" s="1"/>
  <c r="T27" i="6"/>
  <c r="T29" i="6" s="1"/>
  <c r="S27" i="6"/>
  <c r="S29" i="6" s="1"/>
  <c r="R27" i="6"/>
  <c r="R29" i="6" s="1"/>
  <c r="Q27" i="6"/>
  <c r="Q29" i="6" s="1"/>
  <c r="O27" i="6"/>
  <c r="O29" i="6" s="1"/>
  <c r="N27" i="6"/>
  <c r="N29" i="6" s="1"/>
  <c r="L27" i="6"/>
  <c r="L29" i="6" s="1"/>
  <c r="K27" i="6"/>
  <c r="K29" i="6" s="1"/>
  <c r="I27" i="6"/>
  <c r="I29" i="6" s="1"/>
  <c r="H27" i="6"/>
  <c r="H29" i="6" s="1"/>
  <c r="F27" i="6"/>
  <c r="F29" i="6" s="1"/>
  <c r="E27" i="6"/>
  <c r="E29" i="6" s="1"/>
  <c r="D27" i="6"/>
  <c r="D29" i="6" s="1"/>
  <c r="C27" i="6"/>
  <c r="C29" i="6" s="1"/>
  <c r="BK26" i="6"/>
  <c r="BG26" i="6"/>
  <c r="BD26" i="6"/>
  <c r="AY26" i="6"/>
  <c r="AV26" i="6"/>
  <c r="U26" i="6"/>
  <c r="P26" i="6"/>
  <c r="J26" i="6"/>
  <c r="BK25" i="6"/>
  <c r="BG25" i="6"/>
  <c r="BD25" i="6"/>
  <c r="AY25" i="6"/>
  <c r="AV25" i="6"/>
  <c r="U25" i="6"/>
  <c r="P25" i="6"/>
  <c r="J25" i="6"/>
  <c r="BK24" i="6"/>
  <c r="BG24" i="6"/>
  <c r="BD24" i="6"/>
  <c r="AY24" i="6"/>
  <c r="AV24" i="6"/>
  <c r="U24" i="6"/>
  <c r="BK23" i="6"/>
  <c r="BG23" i="6"/>
  <c r="BD23" i="6"/>
  <c r="AY23" i="6"/>
  <c r="AV23" i="6"/>
  <c r="U23" i="6"/>
  <c r="P23" i="6"/>
  <c r="M23" i="6"/>
  <c r="J23" i="6"/>
  <c r="G23" i="6"/>
  <c r="BK22" i="6"/>
  <c r="BG22" i="6"/>
  <c r="BD22" i="6"/>
  <c r="AY22" i="6"/>
  <c r="AV22" i="6"/>
  <c r="U22" i="6"/>
  <c r="P22" i="6"/>
  <c r="J22" i="6"/>
  <c r="G22" i="6"/>
  <c r="BK21" i="6"/>
  <c r="BG21" i="6"/>
  <c r="BD21" i="6"/>
  <c r="AY21" i="6"/>
  <c r="AV21" i="6"/>
  <c r="U21" i="6"/>
  <c r="P21" i="6"/>
  <c r="J21" i="6"/>
  <c r="G21" i="6"/>
  <c r="BK20" i="6"/>
  <c r="BG20" i="6"/>
  <c r="BD20" i="6"/>
  <c r="AY20" i="6"/>
  <c r="AV20" i="6"/>
  <c r="U20" i="6"/>
  <c r="P20" i="6"/>
  <c r="J20" i="6"/>
  <c r="G20" i="6"/>
  <c r="BK19" i="6"/>
  <c r="BG19" i="6"/>
  <c r="BD19" i="6"/>
  <c r="AY19" i="6"/>
  <c r="AV19" i="6"/>
  <c r="U19" i="6"/>
  <c r="P19" i="6"/>
  <c r="M19" i="6"/>
  <c r="J19" i="6"/>
  <c r="G19" i="6"/>
  <c r="BK18" i="6"/>
  <c r="BG18" i="6"/>
  <c r="BD18" i="6"/>
  <c r="AY18" i="6"/>
  <c r="AV18" i="6"/>
  <c r="U18" i="6"/>
  <c r="P18" i="6"/>
  <c r="M18" i="6"/>
  <c r="J18" i="6"/>
  <c r="G18" i="6"/>
  <c r="BK17" i="6"/>
  <c r="BG17" i="6"/>
  <c r="BD17" i="6"/>
  <c r="AY17" i="6"/>
  <c r="AV17" i="6"/>
  <c r="U17" i="6"/>
  <c r="P17" i="6"/>
  <c r="J17" i="6"/>
  <c r="G17" i="6"/>
  <c r="BK16" i="6"/>
  <c r="BG16" i="6"/>
  <c r="BD16" i="6"/>
  <c r="AY16" i="6"/>
  <c r="AV16" i="6"/>
  <c r="U16" i="6"/>
  <c r="P16" i="6"/>
  <c r="M16" i="6"/>
  <c r="J16" i="6"/>
  <c r="G16" i="6"/>
  <c r="BK15" i="6"/>
  <c r="BG15" i="6"/>
  <c r="BD15" i="6"/>
  <c r="AY15" i="6"/>
  <c r="AV15" i="6"/>
  <c r="U15" i="6"/>
  <c r="P15" i="6"/>
  <c r="M15" i="6"/>
  <c r="J15" i="6"/>
  <c r="G15" i="6"/>
  <c r="BK14" i="6"/>
  <c r="BG14" i="6"/>
  <c r="BD14" i="6"/>
  <c r="AY14" i="6"/>
  <c r="AV14" i="6"/>
  <c r="U14" i="6"/>
  <c r="P14" i="6"/>
  <c r="M14" i="6"/>
  <c r="J14" i="6"/>
  <c r="G14" i="6"/>
  <c r="BK13" i="6"/>
  <c r="BG13" i="6"/>
  <c r="BD13" i="6"/>
  <c r="AY13" i="6"/>
  <c r="AV13" i="6"/>
  <c r="U13" i="6"/>
  <c r="P13" i="6"/>
  <c r="M13" i="6"/>
  <c r="J13" i="6"/>
  <c r="G13" i="6"/>
  <c r="BK12" i="6"/>
  <c r="BG12" i="6"/>
  <c r="BD12" i="6"/>
  <c r="AY12" i="6"/>
  <c r="AV12" i="6"/>
  <c r="U12" i="6"/>
  <c r="P12" i="6"/>
  <c r="M12" i="6"/>
  <c r="J12" i="6"/>
  <c r="G12" i="6"/>
  <c r="BK11" i="6"/>
  <c r="BG11" i="6"/>
  <c r="BD11" i="6"/>
  <c r="AY11" i="6"/>
  <c r="AV11" i="6"/>
  <c r="U11" i="6"/>
  <c r="P11" i="6"/>
  <c r="M11" i="6"/>
  <c r="J11" i="6"/>
  <c r="G11" i="6"/>
  <c r="BK10" i="6"/>
  <c r="BG10" i="6"/>
  <c r="BD10" i="6"/>
  <c r="AY10" i="6"/>
  <c r="AV10" i="6"/>
  <c r="U10" i="6"/>
  <c r="P10" i="6"/>
  <c r="J10" i="6"/>
  <c r="G10" i="6"/>
  <c r="BK9" i="6"/>
  <c r="BG9" i="6"/>
  <c r="BD9" i="6"/>
  <c r="AY9" i="6"/>
  <c r="AV9" i="6"/>
  <c r="U9" i="6"/>
  <c r="P9" i="6"/>
  <c r="M9" i="6"/>
  <c r="J9" i="6"/>
  <c r="G9" i="6"/>
  <c r="BK8" i="6"/>
  <c r="BG8" i="6"/>
  <c r="BD8" i="6"/>
  <c r="AY8" i="6"/>
  <c r="AV8" i="6"/>
  <c r="U8" i="6"/>
  <c r="P8" i="6"/>
  <c r="M8" i="6"/>
  <c r="J8" i="6"/>
  <c r="G8" i="6"/>
  <c r="BK7" i="6"/>
  <c r="BG7" i="6"/>
  <c r="BD7" i="6"/>
  <c r="AY7" i="6"/>
  <c r="AV7" i="6"/>
  <c r="U7" i="6"/>
  <c r="P7" i="6"/>
  <c r="M7" i="6"/>
  <c r="J7" i="6"/>
  <c r="G7" i="6"/>
  <c r="BK6" i="6"/>
  <c r="BG6" i="6"/>
  <c r="AY6" i="6"/>
  <c r="AV6" i="6"/>
  <c r="U6" i="6"/>
  <c r="G6" i="6"/>
  <c r="BK5" i="6"/>
  <c r="BG5" i="6"/>
  <c r="BD5" i="6"/>
  <c r="AY5" i="6"/>
  <c r="AV5" i="6"/>
  <c r="U5" i="6"/>
  <c r="P5" i="6"/>
  <c r="M5" i="6"/>
  <c r="J5" i="6"/>
  <c r="G5" i="6"/>
  <c r="AU1" i="6"/>
  <c r="AH1" i="6"/>
  <c r="BK29" i="6" l="1"/>
  <c r="AY29" i="6"/>
  <c r="G29" i="6"/>
  <c r="J29" i="6"/>
  <c r="M29" i="6"/>
  <c r="P29" i="6"/>
  <c r="U29" i="6"/>
  <c r="J27" i="6"/>
  <c r="P27" i="6"/>
  <c r="AY27" i="6"/>
  <c r="BG27" i="6"/>
  <c r="BK27" i="6"/>
  <c r="G27" i="6"/>
  <c r="M27" i="6"/>
  <c r="U27" i="6"/>
  <c r="AV27" i="6"/>
  <c r="BD27" i="6"/>
  <c r="BK30" i="5" l="1"/>
  <c r="BG30" i="5"/>
  <c r="BD30" i="5"/>
  <c r="AY30" i="5"/>
  <c r="AV30" i="5"/>
  <c r="BK28" i="5"/>
  <c r="BG28" i="5"/>
  <c r="BD28" i="5"/>
  <c r="AY28" i="5"/>
  <c r="AV28" i="5"/>
  <c r="U28" i="5"/>
  <c r="P28" i="5"/>
  <c r="M28" i="5"/>
  <c r="J28" i="5"/>
  <c r="G28" i="5"/>
  <c r="BM27" i="5"/>
  <c r="BM29" i="5" s="1"/>
  <c r="BL27" i="5"/>
  <c r="BL29" i="5" s="1"/>
  <c r="BJ27" i="5"/>
  <c r="BJ29" i="5" s="1"/>
  <c r="BI27" i="5"/>
  <c r="BI29" i="5" s="1"/>
  <c r="BH27" i="5"/>
  <c r="BH29" i="5" s="1"/>
  <c r="BF27" i="5"/>
  <c r="BG27" i="5" s="1"/>
  <c r="BE27" i="5"/>
  <c r="BE29" i="5" s="1"/>
  <c r="BC27" i="5"/>
  <c r="BC29" i="5" s="1"/>
  <c r="BB27" i="5"/>
  <c r="BB29" i="5" s="1"/>
  <c r="BA27" i="5"/>
  <c r="BA29" i="5" s="1"/>
  <c r="BD29" i="5" s="1"/>
  <c r="AZ27" i="5"/>
  <c r="AZ29" i="5" s="1"/>
  <c r="AX27" i="5"/>
  <c r="BK27" i="5" s="1"/>
  <c r="AW27" i="5"/>
  <c r="AW29" i="5" s="1"/>
  <c r="AU27" i="5"/>
  <c r="AU29" i="5" s="1"/>
  <c r="AV29" i="5" s="1"/>
  <c r="AT27" i="5"/>
  <c r="AT29" i="5" s="1"/>
  <c r="AS27" i="5"/>
  <c r="AS29" i="5" s="1"/>
  <c r="AR27" i="5"/>
  <c r="AR29" i="5" s="1"/>
  <c r="AQ27" i="5"/>
  <c r="AQ29" i="5" s="1"/>
  <c r="AP27" i="5"/>
  <c r="AP29" i="5" s="1"/>
  <c r="AO27" i="5"/>
  <c r="AO29" i="5" s="1"/>
  <c r="AN27" i="5"/>
  <c r="AN29" i="5" s="1"/>
  <c r="AM27" i="5"/>
  <c r="AM29" i="5" s="1"/>
  <c r="AL27" i="5"/>
  <c r="AL29" i="5" s="1"/>
  <c r="AK27" i="5"/>
  <c r="AK29" i="5" s="1"/>
  <c r="AJ27" i="5"/>
  <c r="AJ29" i="5" s="1"/>
  <c r="AI27" i="5"/>
  <c r="AI29" i="5" s="1"/>
  <c r="AH27" i="5"/>
  <c r="AH29" i="5" s="1"/>
  <c r="AG27" i="5"/>
  <c r="AG29" i="5" s="1"/>
  <c r="AF27" i="5"/>
  <c r="AF29" i="5" s="1"/>
  <c r="AE27" i="5"/>
  <c r="AE29" i="5" s="1"/>
  <c r="AD27" i="5"/>
  <c r="AD29" i="5" s="1"/>
  <c r="AC27" i="5"/>
  <c r="AC29" i="5" s="1"/>
  <c r="AA27" i="5"/>
  <c r="AA29" i="5" s="1"/>
  <c r="Z27" i="5"/>
  <c r="Z29" i="5" s="1"/>
  <c r="Y27" i="5"/>
  <c r="Y29" i="5" s="1"/>
  <c r="X27" i="5"/>
  <c r="X29" i="5" s="1"/>
  <c r="W27" i="5"/>
  <c r="W29" i="5" s="1"/>
  <c r="V27" i="5"/>
  <c r="V29" i="5" s="1"/>
  <c r="T27" i="5"/>
  <c r="T29" i="5" s="1"/>
  <c r="S27" i="5"/>
  <c r="S29" i="5" s="1"/>
  <c r="R27" i="5"/>
  <c r="R29" i="5" s="1"/>
  <c r="Q27" i="5"/>
  <c r="Q29" i="5" s="1"/>
  <c r="O27" i="5"/>
  <c r="P27" i="5" s="1"/>
  <c r="N27" i="5"/>
  <c r="N29" i="5" s="1"/>
  <c r="L27" i="5"/>
  <c r="L29" i="5" s="1"/>
  <c r="K27" i="5"/>
  <c r="K29" i="5" s="1"/>
  <c r="I27" i="5"/>
  <c r="J27" i="5" s="1"/>
  <c r="H27" i="5"/>
  <c r="H29" i="5" s="1"/>
  <c r="F27" i="5"/>
  <c r="F29" i="5" s="1"/>
  <c r="E27" i="5"/>
  <c r="E29" i="5" s="1"/>
  <c r="D27" i="5"/>
  <c r="D29" i="5" s="1"/>
  <c r="C27" i="5"/>
  <c r="C29" i="5" s="1"/>
  <c r="BK26" i="5"/>
  <c r="BG26" i="5"/>
  <c r="BD26" i="5"/>
  <c r="AY26" i="5"/>
  <c r="AV26" i="5"/>
  <c r="U26" i="5"/>
  <c r="P26" i="5"/>
  <c r="J26" i="5"/>
  <c r="BK25" i="5"/>
  <c r="BG25" i="5"/>
  <c r="BD25" i="5"/>
  <c r="AY25" i="5"/>
  <c r="AV25" i="5"/>
  <c r="U25" i="5"/>
  <c r="P25" i="5"/>
  <c r="J25" i="5"/>
  <c r="BK24" i="5"/>
  <c r="BG24" i="5"/>
  <c r="BD24" i="5"/>
  <c r="AY24" i="5"/>
  <c r="AV24" i="5"/>
  <c r="U24" i="5"/>
  <c r="BK23" i="5"/>
  <c r="BG23" i="5"/>
  <c r="BD23" i="5"/>
  <c r="AY23" i="5"/>
  <c r="AV23" i="5"/>
  <c r="U23" i="5"/>
  <c r="P23" i="5"/>
  <c r="M23" i="5"/>
  <c r="J23" i="5"/>
  <c r="G23" i="5"/>
  <c r="BK22" i="5"/>
  <c r="BG22" i="5"/>
  <c r="BD22" i="5"/>
  <c r="AY22" i="5"/>
  <c r="AV22" i="5"/>
  <c r="U22" i="5"/>
  <c r="P22" i="5"/>
  <c r="J22" i="5"/>
  <c r="G22" i="5"/>
  <c r="BK21" i="5"/>
  <c r="BG21" i="5"/>
  <c r="BD21" i="5"/>
  <c r="AY21" i="5"/>
  <c r="AV21" i="5"/>
  <c r="U21" i="5"/>
  <c r="P21" i="5"/>
  <c r="J21" i="5"/>
  <c r="G21" i="5"/>
  <c r="BK20" i="5"/>
  <c r="BG20" i="5"/>
  <c r="BD20" i="5"/>
  <c r="AY20" i="5"/>
  <c r="AV20" i="5"/>
  <c r="U20" i="5"/>
  <c r="P20" i="5"/>
  <c r="J20" i="5"/>
  <c r="G20" i="5"/>
  <c r="BK19" i="5"/>
  <c r="BG19" i="5"/>
  <c r="BD19" i="5"/>
  <c r="AY19" i="5"/>
  <c r="AV19" i="5"/>
  <c r="U19" i="5"/>
  <c r="P19" i="5"/>
  <c r="M19" i="5"/>
  <c r="J19" i="5"/>
  <c r="G19" i="5"/>
  <c r="BK18" i="5"/>
  <c r="BG18" i="5"/>
  <c r="BD18" i="5"/>
  <c r="AY18" i="5"/>
  <c r="AV18" i="5"/>
  <c r="U18" i="5"/>
  <c r="P18" i="5"/>
  <c r="M18" i="5"/>
  <c r="J18" i="5"/>
  <c r="G18" i="5"/>
  <c r="BK17" i="5"/>
  <c r="BG17" i="5"/>
  <c r="BD17" i="5"/>
  <c r="AY17" i="5"/>
  <c r="AV17" i="5"/>
  <c r="U17" i="5"/>
  <c r="P17" i="5"/>
  <c r="J17" i="5"/>
  <c r="G17" i="5"/>
  <c r="BK16" i="5"/>
  <c r="BG16" i="5"/>
  <c r="BD16" i="5"/>
  <c r="AY16" i="5"/>
  <c r="AV16" i="5"/>
  <c r="U16" i="5"/>
  <c r="P16" i="5"/>
  <c r="M16" i="5"/>
  <c r="J16" i="5"/>
  <c r="G16" i="5"/>
  <c r="BK15" i="5"/>
  <c r="BG15" i="5"/>
  <c r="BD15" i="5"/>
  <c r="AY15" i="5"/>
  <c r="AV15" i="5"/>
  <c r="U15" i="5"/>
  <c r="P15" i="5"/>
  <c r="M15" i="5"/>
  <c r="J15" i="5"/>
  <c r="G15" i="5"/>
  <c r="BK14" i="5"/>
  <c r="BG14" i="5"/>
  <c r="BD14" i="5"/>
  <c r="AY14" i="5"/>
  <c r="AV14" i="5"/>
  <c r="U14" i="5"/>
  <c r="P14" i="5"/>
  <c r="M14" i="5"/>
  <c r="J14" i="5"/>
  <c r="G14" i="5"/>
  <c r="BK13" i="5"/>
  <c r="BG13" i="5"/>
  <c r="BD13" i="5"/>
  <c r="AY13" i="5"/>
  <c r="AV13" i="5"/>
  <c r="U13" i="5"/>
  <c r="P13" i="5"/>
  <c r="M13" i="5"/>
  <c r="J13" i="5"/>
  <c r="G13" i="5"/>
  <c r="BK12" i="5"/>
  <c r="BG12" i="5"/>
  <c r="BD12" i="5"/>
  <c r="AY12" i="5"/>
  <c r="AV12" i="5"/>
  <c r="U12" i="5"/>
  <c r="P12" i="5"/>
  <c r="M12" i="5"/>
  <c r="J12" i="5"/>
  <c r="G12" i="5"/>
  <c r="BK11" i="5"/>
  <c r="BG11" i="5"/>
  <c r="BD11" i="5"/>
  <c r="AY11" i="5"/>
  <c r="AV11" i="5"/>
  <c r="U11" i="5"/>
  <c r="P11" i="5"/>
  <c r="M11" i="5"/>
  <c r="J11" i="5"/>
  <c r="G11" i="5"/>
  <c r="BK10" i="5"/>
  <c r="BG10" i="5"/>
  <c r="BD10" i="5"/>
  <c r="AY10" i="5"/>
  <c r="AV10" i="5"/>
  <c r="U10" i="5"/>
  <c r="P10" i="5"/>
  <c r="J10" i="5"/>
  <c r="G10" i="5"/>
  <c r="BK9" i="5"/>
  <c r="BG9" i="5"/>
  <c r="BD9" i="5"/>
  <c r="AY9" i="5"/>
  <c r="AV9" i="5"/>
  <c r="U9" i="5"/>
  <c r="P9" i="5"/>
  <c r="M9" i="5"/>
  <c r="J9" i="5"/>
  <c r="G9" i="5"/>
  <c r="BK8" i="5"/>
  <c r="BG8" i="5"/>
  <c r="BD8" i="5"/>
  <c r="AY8" i="5"/>
  <c r="AV8" i="5"/>
  <c r="U8" i="5"/>
  <c r="P8" i="5"/>
  <c r="M8" i="5"/>
  <c r="J8" i="5"/>
  <c r="G8" i="5"/>
  <c r="BK7" i="5"/>
  <c r="BG7" i="5"/>
  <c r="BD7" i="5"/>
  <c r="AY7" i="5"/>
  <c r="AV7" i="5"/>
  <c r="U7" i="5"/>
  <c r="P7" i="5"/>
  <c r="M7" i="5"/>
  <c r="J7" i="5"/>
  <c r="G7" i="5"/>
  <c r="BK6" i="5"/>
  <c r="BG6" i="5"/>
  <c r="AY6" i="5"/>
  <c r="AV6" i="5"/>
  <c r="U6" i="5"/>
  <c r="G6" i="5"/>
  <c r="BK5" i="5"/>
  <c r="BG5" i="5"/>
  <c r="BD5" i="5"/>
  <c r="AY5" i="5"/>
  <c r="AV5" i="5"/>
  <c r="U5" i="5"/>
  <c r="P5" i="5"/>
  <c r="M5" i="5"/>
  <c r="J5" i="5"/>
  <c r="G5" i="5"/>
  <c r="AU1" i="5"/>
  <c r="AH1" i="5"/>
  <c r="BK30" i="4"/>
  <c r="BG30" i="4"/>
  <c r="BD30" i="4"/>
  <c r="AY30" i="4"/>
  <c r="AV30" i="4"/>
  <c r="BK28" i="4"/>
  <c r="BG28" i="4"/>
  <c r="BD28" i="4"/>
  <c r="AY28" i="4"/>
  <c r="AV28" i="4"/>
  <c r="U28" i="4"/>
  <c r="P28" i="4"/>
  <c r="M28" i="4"/>
  <c r="J28" i="4"/>
  <c r="G28" i="4"/>
  <c r="BM27" i="4"/>
  <c r="BM29" i="4" s="1"/>
  <c r="BL27" i="4"/>
  <c r="BL29" i="4" s="1"/>
  <c r="BJ27" i="4"/>
  <c r="BJ29" i="4" s="1"/>
  <c r="BI27" i="4"/>
  <c r="BI29" i="4" s="1"/>
  <c r="BH27" i="4"/>
  <c r="BH29" i="4" s="1"/>
  <c r="BF27" i="4"/>
  <c r="BF29" i="4" s="1"/>
  <c r="BG29" i="4" s="1"/>
  <c r="BE27" i="4"/>
  <c r="BE29" i="4" s="1"/>
  <c r="BC27" i="4"/>
  <c r="BC29" i="4" s="1"/>
  <c r="BB27" i="4"/>
  <c r="BB29" i="4" s="1"/>
  <c r="BA27" i="4"/>
  <c r="BA29" i="4" s="1"/>
  <c r="BD29" i="4" s="1"/>
  <c r="AZ27" i="4"/>
  <c r="AZ29" i="4" s="1"/>
  <c r="AX27" i="4"/>
  <c r="AX29" i="4" s="1"/>
  <c r="AW27" i="4"/>
  <c r="AW29" i="4" s="1"/>
  <c r="AU27" i="4"/>
  <c r="AU29" i="4" s="1"/>
  <c r="AV29" i="4" s="1"/>
  <c r="AT27" i="4"/>
  <c r="AT29" i="4" s="1"/>
  <c r="AS27" i="4"/>
  <c r="AS29" i="4" s="1"/>
  <c r="AR27" i="4"/>
  <c r="AR29" i="4" s="1"/>
  <c r="AQ27" i="4"/>
  <c r="AQ29" i="4" s="1"/>
  <c r="AP27" i="4"/>
  <c r="AP29" i="4" s="1"/>
  <c r="AO27" i="4"/>
  <c r="AO29" i="4" s="1"/>
  <c r="AN27" i="4"/>
  <c r="AN29" i="4" s="1"/>
  <c r="AM27" i="4"/>
  <c r="AM29" i="4" s="1"/>
  <c r="AL27" i="4"/>
  <c r="AL29" i="4" s="1"/>
  <c r="AK27" i="4"/>
  <c r="AK29" i="4" s="1"/>
  <c r="AJ27" i="4"/>
  <c r="AJ29" i="4" s="1"/>
  <c r="AI27" i="4"/>
  <c r="AI29" i="4" s="1"/>
  <c r="AH27" i="4"/>
  <c r="AH29" i="4" s="1"/>
  <c r="AG27" i="4"/>
  <c r="AG29" i="4" s="1"/>
  <c r="AF27" i="4"/>
  <c r="AF29" i="4" s="1"/>
  <c r="AE27" i="4"/>
  <c r="AE29" i="4" s="1"/>
  <c r="AD27" i="4"/>
  <c r="AD29" i="4" s="1"/>
  <c r="AC27" i="4"/>
  <c r="AC29" i="4" s="1"/>
  <c r="AA27" i="4"/>
  <c r="AA29" i="4" s="1"/>
  <c r="Z27" i="4"/>
  <c r="Z29" i="4" s="1"/>
  <c r="Y27" i="4"/>
  <c r="Y29" i="4" s="1"/>
  <c r="X27" i="4"/>
  <c r="X29" i="4" s="1"/>
  <c r="W27" i="4"/>
  <c r="W29" i="4" s="1"/>
  <c r="V27" i="4"/>
  <c r="V29" i="4" s="1"/>
  <c r="T27" i="4"/>
  <c r="T29" i="4" s="1"/>
  <c r="S27" i="4"/>
  <c r="S29" i="4" s="1"/>
  <c r="R27" i="4"/>
  <c r="R29" i="4" s="1"/>
  <c r="Q27" i="4"/>
  <c r="Q29" i="4" s="1"/>
  <c r="O27" i="4"/>
  <c r="O29" i="4" s="1"/>
  <c r="N27" i="4"/>
  <c r="N29" i="4" s="1"/>
  <c r="L27" i="4"/>
  <c r="L29" i="4" s="1"/>
  <c r="K27" i="4"/>
  <c r="K29" i="4" s="1"/>
  <c r="I27" i="4"/>
  <c r="I29" i="4" s="1"/>
  <c r="H27" i="4"/>
  <c r="H29" i="4" s="1"/>
  <c r="F27" i="4"/>
  <c r="F29" i="4" s="1"/>
  <c r="E27" i="4"/>
  <c r="E29" i="4" s="1"/>
  <c r="D27" i="4"/>
  <c r="D29" i="4" s="1"/>
  <c r="C27" i="4"/>
  <c r="C29" i="4" s="1"/>
  <c r="BK26" i="4"/>
  <c r="BG26" i="4"/>
  <c r="BD26" i="4"/>
  <c r="AY26" i="4"/>
  <c r="AV26" i="4"/>
  <c r="U26" i="4"/>
  <c r="P26" i="4"/>
  <c r="J26" i="4"/>
  <c r="BK25" i="4"/>
  <c r="BG25" i="4"/>
  <c r="BD25" i="4"/>
  <c r="AY25" i="4"/>
  <c r="AV25" i="4"/>
  <c r="U25" i="4"/>
  <c r="P25" i="4"/>
  <c r="J25" i="4"/>
  <c r="BK24" i="4"/>
  <c r="BG24" i="4"/>
  <c r="BD24" i="4"/>
  <c r="AY24" i="4"/>
  <c r="AV24" i="4"/>
  <c r="U24" i="4"/>
  <c r="BK23" i="4"/>
  <c r="BG23" i="4"/>
  <c r="BD23" i="4"/>
  <c r="AY23" i="4"/>
  <c r="AV23" i="4"/>
  <c r="U23" i="4"/>
  <c r="P23" i="4"/>
  <c r="M23" i="4"/>
  <c r="J23" i="4"/>
  <c r="G23" i="4"/>
  <c r="BK22" i="4"/>
  <c r="BG22" i="4"/>
  <c r="BD22" i="4"/>
  <c r="AY22" i="4"/>
  <c r="AV22" i="4"/>
  <c r="U22" i="4"/>
  <c r="P22" i="4"/>
  <c r="J22" i="4"/>
  <c r="G22" i="4"/>
  <c r="BK21" i="4"/>
  <c r="BG21" i="4"/>
  <c r="BD21" i="4"/>
  <c r="AY21" i="4"/>
  <c r="AV21" i="4"/>
  <c r="U21" i="4"/>
  <c r="P21" i="4"/>
  <c r="J21" i="4"/>
  <c r="G21" i="4"/>
  <c r="BK20" i="4"/>
  <c r="BG20" i="4"/>
  <c r="BD20" i="4"/>
  <c r="AY20" i="4"/>
  <c r="AV20" i="4"/>
  <c r="U20" i="4"/>
  <c r="P20" i="4"/>
  <c r="J20" i="4"/>
  <c r="G20" i="4"/>
  <c r="BK19" i="4"/>
  <c r="BG19" i="4"/>
  <c r="BD19" i="4"/>
  <c r="AY19" i="4"/>
  <c r="AV19" i="4"/>
  <c r="U19" i="4"/>
  <c r="P19" i="4"/>
  <c r="M19" i="4"/>
  <c r="J19" i="4"/>
  <c r="G19" i="4"/>
  <c r="BK18" i="4"/>
  <c r="BG18" i="4"/>
  <c r="BD18" i="4"/>
  <c r="AY18" i="4"/>
  <c r="AV18" i="4"/>
  <c r="U18" i="4"/>
  <c r="P18" i="4"/>
  <c r="M18" i="4"/>
  <c r="J18" i="4"/>
  <c r="G18" i="4"/>
  <c r="BK17" i="4"/>
  <c r="BG17" i="4"/>
  <c r="BD17" i="4"/>
  <c r="AY17" i="4"/>
  <c r="AV17" i="4"/>
  <c r="U17" i="4"/>
  <c r="P17" i="4"/>
  <c r="J17" i="4"/>
  <c r="G17" i="4"/>
  <c r="BK16" i="4"/>
  <c r="BG16" i="4"/>
  <c r="BD16" i="4"/>
  <c r="AY16" i="4"/>
  <c r="AV16" i="4"/>
  <c r="U16" i="4"/>
  <c r="P16" i="4"/>
  <c r="M16" i="4"/>
  <c r="J16" i="4"/>
  <c r="G16" i="4"/>
  <c r="BK15" i="4"/>
  <c r="BG15" i="4"/>
  <c r="BD15" i="4"/>
  <c r="AY15" i="4"/>
  <c r="AV15" i="4"/>
  <c r="U15" i="4"/>
  <c r="P15" i="4"/>
  <c r="M15" i="4"/>
  <c r="J15" i="4"/>
  <c r="G15" i="4"/>
  <c r="BK14" i="4"/>
  <c r="BG14" i="4"/>
  <c r="BD14" i="4"/>
  <c r="AY14" i="4"/>
  <c r="AV14" i="4"/>
  <c r="U14" i="4"/>
  <c r="P14" i="4"/>
  <c r="M14" i="4"/>
  <c r="J14" i="4"/>
  <c r="G14" i="4"/>
  <c r="BK13" i="4"/>
  <c r="BG13" i="4"/>
  <c r="BD13" i="4"/>
  <c r="AY13" i="4"/>
  <c r="AV13" i="4"/>
  <c r="U13" i="4"/>
  <c r="P13" i="4"/>
  <c r="M13" i="4"/>
  <c r="J13" i="4"/>
  <c r="G13" i="4"/>
  <c r="BK12" i="4"/>
  <c r="BG12" i="4"/>
  <c r="BD12" i="4"/>
  <c r="AY12" i="4"/>
  <c r="AV12" i="4"/>
  <c r="U12" i="4"/>
  <c r="P12" i="4"/>
  <c r="M12" i="4"/>
  <c r="J12" i="4"/>
  <c r="G12" i="4"/>
  <c r="BK11" i="4"/>
  <c r="BG11" i="4"/>
  <c r="BD11" i="4"/>
  <c r="AY11" i="4"/>
  <c r="AV11" i="4"/>
  <c r="U11" i="4"/>
  <c r="P11" i="4"/>
  <c r="M11" i="4"/>
  <c r="J11" i="4"/>
  <c r="G11" i="4"/>
  <c r="BK10" i="4"/>
  <c r="BG10" i="4"/>
  <c r="BD10" i="4"/>
  <c r="AY10" i="4"/>
  <c r="AV10" i="4"/>
  <c r="U10" i="4"/>
  <c r="P10" i="4"/>
  <c r="J10" i="4"/>
  <c r="G10" i="4"/>
  <c r="BK9" i="4"/>
  <c r="BG9" i="4"/>
  <c r="BD9" i="4"/>
  <c r="AY9" i="4"/>
  <c r="AV9" i="4"/>
  <c r="U9" i="4"/>
  <c r="P9" i="4"/>
  <c r="M9" i="4"/>
  <c r="J9" i="4"/>
  <c r="G9" i="4"/>
  <c r="BK8" i="4"/>
  <c r="BG8" i="4"/>
  <c r="BD8" i="4"/>
  <c r="AY8" i="4"/>
  <c r="AV8" i="4"/>
  <c r="U8" i="4"/>
  <c r="P8" i="4"/>
  <c r="M8" i="4"/>
  <c r="J8" i="4"/>
  <c r="G8" i="4"/>
  <c r="BK7" i="4"/>
  <c r="BG7" i="4"/>
  <c r="BD7" i="4"/>
  <c r="AY7" i="4"/>
  <c r="AV7" i="4"/>
  <c r="U7" i="4"/>
  <c r="P7" i="4"/>
  <c r="M7" i="4"/>
  <c r="J7" i="4"/>
  <c r="G7" i="4"/>
  <c r="BK6" i="4"/>
  <c r="BG6" i="4"/>
  <c r="AY6" i="4"/>
  <c r="AV6" i="4"/>
  <c r="U6" i="4"/>
  <c r="G6" i="4"/>
  <c r="BK5" i="4"/>
  <c r="BG5" i="4"/>
  <c r="BD5" i="4"/>
  <c r="AY5" i="4"/>
  <c r="AV5" i="4"/>
  <c r="U5" i="4"/>
  <c r="P5" i="4"/>
  <c r="M5" i="4"/>
  <c r="J5" i="4"/>
  <c r="G5" i="4"/>
  <c r="AU1" i="4"/>
  <c r="AH1" i="4"/>
  <c r="G29" i="5" l="1"/>
  <c r="M29" i="5"/>
  <c r="U29" i="5"/>
  <c r="G27" i="5"/>
  <c r="M27" i="5"/>
  <c r="U27" i="5"/>
  <c r="AV27" i="5"/>
  <c r="BD27" i="5"/>
  <c r="I29" i="5"/>
  <c r="J29" i="5" s="1"/>
  <c r="O29" i="5"/>
  <c r="P29" i="5" s="1"/>
  <c r="AX29" i="5"/>
  <c r="BF29" i="5"/>
  <c r="BG29" i="5" s="1"/>
  <c r="AY27" i="5"/>
  <c r="BK29" i="4"/>
  <c r="AY29" i="4"/>
  <c r="G29" i="4"/>
  <c r="J29" i="4"/>
  <c r="M29" i="4"/>
  <c r="P29" i="4"/>
  <c r="U29" i="4"/>
  <c r="J27" i="4"/>
  <c r="P27" i="4"/>
  <c r="AY27" i="4"/>
  <c r="BG27" i="4"/>
  <c r="BK27" i="4"/>
  <c r="G27" i="4"/>
  <c r="M27" i="4"/>
  <c r="U27" i="4"/>
  <c r="AV27" i="4"/>
  <c r="BD27" i="4"/>
  <c r="BK29" i="5" l="1"/>
  <c r="AY29" i="5"/>
  <c r="BK30" i="3" l="1"/>
  <c r="BG30" i="3"/>
  <c r="BD30" i="3"/>
  <c r="AY30" i="3"/>
  <c r="AV30" i="3"/>
  <c r="BK28" i="3"/>
  <c r="BG28" i="3"/>
  <c r="BD28" i="3"/>
  <c r="AY28" i="3"/>
  <c r="AV28" i="3"/>
  <c r="U28" i="3"/>
  <c r="P28" i="3"/>
  <c r="M28" i="3"/>
  <c r="J28" i="3"/>
  <c r="G28" i="3"/>
  <c r="BM27" i="3"/>
  <c r="BM29" i="3" s="1"/>
  <c r="BL27" i="3"/>
  <c r="BL29" i="3" s="1"/>
  <c r="BJ27" i="3"/>
  <c r="BJ29" i="3" s="1"/>
  <c r="BI27" i="3"/>
  <c r="BI29" i="3" s="1"/>
  <c r="BH27" i="3"/>
  <c r="BH29" i="3" s="1"/>
  <c r="BF27" i="3"/>
  <c r="BF29" i="3" s="1"/>
  <c r="BG29" i="3" s="1"/>
  <c r="BE27" i="3"/>
  <c r="BE29" i="3" s="1"/>
  <c r="BC27" i="3"/>
  <c r="BC29" i="3" s="1"/>
  <c r="BB27" i="3"/>
  <c r="BB29" i="3" s="1"/>
  <c r="BA27" i="3"/>
  <c r="BA29" i="3" s="1"/>
  <c r="BD29" i="3" s="1"/>
  <c r="AZ27" i="3"/>
  <c r="AZ29" i="3" s="1"/>
  <c r="AX27" i="3"/>
  <c r="AX29" i="3" s="1"/>
  <c r="AW27" i="3"/>
  <c r="AW29" i="3" s="1"/>
  <c r="AU27" i="3"/>
  <c r="AU29" i="3" s="1"/>
  <c r="AV29" i="3" s="1"/>
  <c r="AT27" i="3"/>
  <c r="AT29" i="3" s="1"/>
  <c r="AS27" i="3"/>
  <c r="AS29" i="3" s="1"/>
  <c r="AR27" i="3"/>
  <c r="AR29" i="3" s="1"/>
  <c r="AQ27" i="3"/>
  <c r="AQ29" i="3" s="1"/>
  <c r="AP27" i="3"/>
  <c r="AP29" i="3" s="1"/>
  <c r="AO27" i="3"/>
  <c r="AO29" i="3" s="1"/>
  <c r="AN27" i="3"/>
  <c r="AN29" i="3" s="1"/>
  <c r="AM27" i="3"/>
  <c r="AM29" i="3" s="1"/>
  <c r="AL27" i="3"/>
  <c r="AL29" i="3" s="1"/>
  <c r="AK27" i="3"/>
  <c r="AK29" i="3" s="1"/>
  <c r="AJ27" i="3"/>
  <c r="AJ29" i="3" s="1"/>
  <c r="AI27" i="3"/>
  <c r="AI29" i="3" s="1"/>
  <c r="AH27" i="3"/>
  <c r="AH29" i="3" s="1"/>
  <c r="AG27" i="3"/>
  <c r="AG29" i="3" s="1"/>
  <c r="AF27" i="3"/>
  <c r="AF29" i="3" s="1"/>
  <c r="AE27" i="3"/>
  <c r="AE29" i="3" s="1"/>
  <c r="AD27" i="3"/>
  <c r="AD29" i="3" s="1"/>
  <c r="AC27" i="3"/>
  <c r="AC29" i="3" s="1"/>
  <c r="AA27" i="3"/>
  <c r="AA29" i="3" s="1"/>
  <c r="Z27" i="3"/>
  <c r="Z29" i="3" s="1"/>
  <c r="Y27" i="3"/>
  <c r="Y29" i="3" s="1"/>
  <c r="X27" i="3"/>
  <c r="X29" i="3" s="1"/>
  <c r="W27" i="3"/>
  <c r="W29" i="3" s="1"/>
  <c r="V27" i="3"/>
  <c r="V29" i="3" s="1"/>
  <c r="T27" i="3"/>
  <c r="T29" i="3" s="1"/>
  <c r="S27" i="3"/>
  <c r="S29" i="3" s="1"/>
  <c r="R27" i="3"/>
  <c r="R29" i="3" s="1"/>
  <c r="Q27" i="3"/>
  <c r="Q29" i="3" s="1"/>
  <c r="O27" i="3"/>
  <c r="O29" i="3" s="1"/>
  <c r="N27" i="3"/>
  <c r="N29" i="3" s="1"/>
  <c r="L27" i="3"/>
  <c r="L29" i="3" s="1"/>
  <c r="K27" i="3"/>
  <c r="K29" i="3" s="1"/>
  <c r="I27" i="3"/>
  <c r="I29" i="3" s="1"/>
  <c r="H27" i="3"/>
  <c r="H29" i="3" s="1"/>
  <c r="F27" i="3"/>
  <c r="F29" i="3" s="1"/>
  <c r="E27" i="3"/>
  <c r="E29" i="3" s="1"/>
  <c r="D27" i="3"/>
  <c r="D29" i="3" s="1"/>
  <c r="C27" i="3"/>
  <c r="C29" i="3" s="1"/>
  <c r="BK26" i="3"/>
  <c r="BG26" i="3"/>
  <c r="BD26" i="3"/>
  <c r="AY26" i="3"/>
  <c r="AV26" i="3"/>
  <c r="U26" i="3"/>
  <c r="P26" i="3"/>
  <c r="J26" i="3"/>
  <c r="BK25" i="3"/>
  <c r="BG25" i="3"/>
  <c r="BD25" i="3"/>
  <c r="AY25" i="3"/>
  <c r="AV25" i="3"/>
  <c r="U25" i="3"/>
  <c r="P25" i="3"/>
  <c r="J25" i="3"/>
  <c r="BK24" i="3"/>
  <c r="BG24" i="3"/>
  <c r="BD24" i="3"/>
  <c r="AY24" i="3"/>
  <c r="AV24" i="3"/>
  <c r="U24" i="3"/>
  <c r="BK23" i="3"/>
  <c r="BG23" i="3"/>
  <c r="BD23" i="3"/>
  <c r="AY23" i="3"/>
  <c r="AV23" i="3"/>
  <c r="U23" i="3"/>
  <c r="P23" i="3"/>
  <c r="M23" i="3"/>
  <c r="J23" i="3"/>
  <c r="G23" i="3"/>
  <c r="BK22" i="3"/>
  <c r="BG22" i="3"/>
  <c r="BD22" i="3"/>
  <c r="AY22" i="3"/>
  <c r="AV22" i="3"/>
  <c r="U22" i="3"/>
  <c r="P22" i="3"/>
  <c r="J22" i="3"/>
  <c r="G22" i="3"/>
  <c r="BK21" i="3"/>
  <c r="BG21" i="3"/>
  <c r="BD21" i="3"/>
  <c r="AY21" i="3"/>
  <c r="AV21" i="3"/>
  <c r="U21" i="3"/>
  <c r="P21" i="3"/>
  <c r="J21" i="3"/>
  <c r="G21" i="3"/>
  <c r="BK20" i="3"/>
  <c r="BG20" i="3"/>
  <c r="BD20" i="3"/>
  <c r="AY20" i="3"/>
  <c r="AV20" i="3"/>
  <c r="U20" i="3"/>
  <c r="P20" i="3"/>
  <c r="J20" i="3"/>
  <c r="G20" i="3"/>
  <c r="BK19" i="3"/>
  <c r="BG19" i="3"/>
  <c r="BD19" i="3"/>
  <c r="AY19" i="3"/>
  <c r="AV19" i="3"/>
  <c r="U19" i="3"/>
  <c r="P19" i="3"/>
  <c r="M19" i="3"/>
  <c r="J19" i="3"/>
  <c r="G19" i="3"/>
  <c r="BK18" i="3"/>
  <c r="BG18" i="3"/>
  <c r="BD18" i="3"/>
  <c r="AY18" i="3"/>
  <c r="AV18" i="3"/>
  <c r="U18" i="3"/>
  <c r="P18" i="3"/>
  <c r="M18" i="3"/>
  <c r="J18" i="3"/>
  <c r="G18" i="3"/>
  <c r="BK17" i="3"/>
  <c r="BG17" i="3"/>
  <c r="BD17" i="3"/>
  <c r="AY17" i="3"/>
  <c r="AV17" i="3"/>
  <c r="U17" i="3"/>
  <c r="P17" i="3"/>
  <c r="J17" i="3"/>
  <c r="G17" i="3"/>
  <c r="BK16" i="3"/>
  <c r="BG16" i="3"/>
  <c r="BD16" i="3"/>
  <c r="AY16" i="3"/>
  <c r="AV16" i="3"/>
  <c r="U16" i="3"/>
  <c r="P16" i="3"/>
  <c r="M16" i="3"/>
  <c r="J16" i="3"/>
  <c r="G16" i="3"/>
  <c r="BK15" i="3"/>
  <c r="BG15" i="3"/>
  <c r="BD15" i="3"/>
  <c r="AY15" i="3"/>
  <c r="AV15" i="3"/>
  <c r="U15" i="3"/>
  <c r="P15" i="3"/>
  <c r="M15" i="3"/>
  <c r="J15" i="3"/>
  <c r="G15" i="3"/>
  <c r="BK14" i="3"/>
  <c r="BG14" i="3"/>
  <c r="BD14" i="3"/>
  <c r="AY14" i="3"/>
  <c r="AV14" i="3"/>
  <c r="U14" i="3"/>
  <c r="P14" i="3"/>
  <c r="M14" i="3"/>
  <c r="J14" i="3"/>
  <c r="G14" i="3"/>
  <c r="BK13" i="3"/>
  <c r="BG13" i="3"/>
  <c r="BD13" i="3"/>
  <c r="AY13" i="3"/>
  <c r="AV13" i="3"/>
  <c r="U13" i="3"/>
  <c r="P13" i="3"/>
  <c r="M13" i="3"/>
  <c r="J13" i="3"/>
  <c r="G13" i="3"/>
  <c r="BK12" i="3"/>
  <c r="BG12" i="3"/>
  <c r="BD12" i="3"/>
  <c r="AY12" i="3"/>
  <c r="AV12" i="3"/>
  <c r="U12" i="3"/>
  <c r="P12" i="3"/>
  <c r="M12" i="3"/>
  <c r="J12" i="3"/>
  <c r="G12" i="3"/>
  <c r="BK11" i="3"/>
  <c r="BG11" i="3"/>
  <c r="BD11" i="3"/>
  <c r="AY11" i="3"/>
  <c r="AV11" i="3"/>
  <c r="U11" i="3"/>
  <c r="P11" i="3"/>
  <c r="M11" i="3"/>
  <c r="J11" i="3"/>
  <c r="G11" i="3"/>
  <c r="BK10" i="3"/>
  <c r="BG10" i="3"/>
  <c r="BD10" i="3"/>
  <c r="AY10" i="3"/>
  <c r="AV10" i="3"/>
  <c r="U10" i="3"/>
  <c r="P10" i="3"/>
  <c r="J10" i="3"/>
  <c r="G10" i="3"/>
  <c r="BK9" i="3"/>
  <c r="BG9" i="3"/>
  <c r="BD9" i="3"/>
  <c r="AY9" i="3"/>
  <c r="AV9" i="3"/>
  <c r="U9" i="3"/>
  <c r="P9" i="3"/>
  <c r="M9" i="3"/>
  <c r="J9" i="3"/>
  <c r="G9" i="3"/>
  <c r="BK8" i="3"/>
  <c r="BG8" i="3"/>
  <c r="BD8" i="3"/>
  <c r="AY8" i="3"/>
  <c r="AV8" i="3"/>
  <c r="U8" i="3"/>
  <c r="P8" i="3"/>
  <c r="M8" i="3"/>
  <c r="J8" i="3"/>
  <c r="G8" i="3"/>
  <c r="BK7" i="3"/>
  <c r="BG7" i="3"/>
  <c r="BD7" i="3"/>
  <c r="AY7" i="3"/>
  <c r="AV7" i="3"/>
  <c r="U7" i="3"/>
  <c r="P7" i="3"/>
  <c r="M7" i="3"/>
  <c r="J7" i="3"/>
  <c r="G7" i="3"/>
  <c r="BK6" i="3"/>
  <c r="BG6" i="3"/>
  <c r="AY6" i="3"/>
  <c r="AV6" i="3"/>
  <c r="U6" i="3"/>
  <c r="G6" i="3"/>
  <c r="BK5" i="3"/>
  <c r="BG5" i="3"/>
  <c r="BD5" i="3"/>
  <c r="AY5" i="3"/>
  <c r="AV5" i="3"/>
  <c r="U5" i="3"/>
  <c r="P5" i="3"/>
  <c r="M5" i="3"/>
  <c r="J5" i="3"/>
  <c r="G5" i="3"/>
  <c r="AU1" i="3"/>
  <c r="AH1" i="3"/>
  <c r="BK29" i="3" l="1"/>
  <c r="AY29" i="3"/>
  <c r="G29" i="3"/>
  <c r="J29" i="3"/>
  <c r="M29" i="3"/>
  <c r="P29" i="3"/>
  <c r="U29" i="3"/>
  <c r="J27" i="3"/>
  <c r="P27" i="3"/>
  <c r="AY27" i="3"/>
  <c r="BG27" i="3"/>
  <c r="BK27" i="3"/>
  <c r="G27" i="3"/>
  <c r="M27" i="3"/>
  <c r="U27" i="3"/>
  <c r="AV27" i="3"/>
  <c r="BD27" i="3"/>
  <c r="BK30" i="2" l="1"/>
  <c r="BG30" i="2"/>
  <c r="BD30" i="2"/>
  <c r="AY30" i="2"/>
  <c r="AV30" i="2"/>
  <c r="BK28" i="2"/>
  <c r="BG28" i="2"/>
  <c r="BD28" i="2"/>
  <c r="AY28" i="2"/>
  <c r="AV28" i="2"/>
  <c r="U28" i="2"/>
  <c r="P28" i="2"/>
  <c r="M28" i="2"/>
  <c r="J28" i="2"/>
  <c r="G28" i="2"/>
  <c r="BM27" i="2"/>
  <c r="BM29" i="2" s="1"/>
  <c r="BL27" i="2"/>
  <c r="BL29" i="2" s="1"/>
  <c r="BJ27" i="2"/>
  <c r="BJ29" i="2" s="1"/>
  <c r="BI27" i="2"/>
  <c r="BI29" i="2" s="1"/>
  <c r="BH27" i="2"/>
  <c r="BH29" i="2" s="1"/>
  <c r="BF27" i="2"/>
  <c r="BF29" i="2" s="1"/>
  <c r="BG29" i="2" s="1"/>
  <c r="BE27" i="2"/>
  <c r="BE29" i="2" s="1"/>
  <c r="BC27" i="2"/>
  <c r="BC29" i="2" s="1"/>
  <c r="BB27" i="2"/>
  <c r="BB29" i="2" s="1"/>
  <c r="BA27" i="2"/>
  <c r="BD27" i="2" s="1"/>
  <c r="AZ27" i="2"/>
  <c r="AZ29" i="2" s="1"/>
  <c r="AX27" i="2"/>
  <c r="AX29" i="2" s="1"/>
  <c r="AW27" i="2"/>
  <c r="AW29" i="2" s="1"/>
  <c r="AU27" i="2"/>
  <c r="AV27" i="2" s="1"/>
  <c r="AT27" i="2"/>
  <c r="AT29" i="2" s="1"/>
  <c r="AS27" i="2"/>
  <c r="AS29" i="2" s="1"/>
  <c r="AR27" i="2"/>
  <c r="AR29" i="2" s="1"/>
  <c r="AQ27" i="2"/>
  <c r="AQ29" i="2" s="1"/>
  <c r="AP27" i="2"/>
  <c r="AP29" i="2" s="1"/>
  <c r="AO27" i="2"/>
  <c r="AO29" i="2" s="1"/>
  <c r="AN27" i="2"/>
  <c r="AN29" i="2" s="1"/>
  <c r="AM27" i="2"/>
  <c r="AM29" i="2" s="1"/>
  <c r="AL27" i="2"/>
  <c r="AL29" i="2" s="1"/>
  <c r="AK27" i="2"/>
  <c r="AK29" i="2" s="1"/>
  <c r="AJ27" i="2"/>
  <c r="AJ29" i="2" s="1"/>
  <c r="AI27" i="2"/>
  <c r="AI29" i="2" s="1"/>
  <c r="AH27" i="2"/>
  <c r="AH29" i="2" s="1"/>
  <c r="AG27" i="2"/>
  <c r="AG29" i="2" s="1"/>
  <c r="AF27" i="2"/>
  <c r="AF29" i="2" s="1"/>
  <c r="AE27" i="2"/>
  <c r="AE29" i="2" s="1"/>
  <c r="AD27" i="2"/>
  <c r="AD29" i="2" s="1"/>
  <c r="AC27" i="2"/>
  <c r="AC29" i="2" s="1"/>
  <c r="AA27" i="2"/>
  <c r="AA29" i="2" s="1"/>
  <c r="Z27" i="2"/>
  <c r="Z29" i="2" s="1"/>
  <c r="Y27" i="2"/>
  <c r="Y29" i="2" s="1"/>
  <c r="X27" i="2"/>
  <c r="X29" i="2" s="1"/>
  <c r="W27" i="2"/>
  <c r="W29" i="2" s="1"/>
  <c r="V27" i="2"/>
  <c r="V29" i="2" s="1"/>
  <c r="T27" i="2"/>
  <c r="U27" i="2" s="1"/>
  <c r="S27" i="2"/>
  <c r="S29" i="2" s="1"/>
  <c r="R27" i="2"/>
  <c r="R29" i="2" s="1"/>
  <c r="Q27" i="2"/>
  <c r="Q29" i="2" s="1"/>
  <c r="O27" i="2"/>
  <c r="O29" i="2" s="1"/>
  <c r="N27" i="2"/>
  <c r="N29" i="2" s="1"/>
  <c r="L27" i="2"/>
  <c r="M27" i="2" s="1"/>
  <c r="K27" i="2"/>
  <c r="K29" i="2" s="1"/>
  <c r="I27" i="2"/>
  <c r="I29" i="2" s="1"/>
  <c r="H27" i="2"/>
  <c r="H29" i="2" s="1"/>
  <c r="F27" i="2"/>
  <c r="G27" i="2" s="1"/>
  <c r="E27" i="2"/>
  <c r="E29" i="2" s="1"/>
  <c r="D27" i="2"/>
  <c r="D29" i="2" s="1"/>
  <c r="C27" i="2"/>
  <c r="C29" i="2" s="1"/>
  <c r="BK26" i="2"/>
  <c r="BG26" i="2"/>
  <c r="BD26" i="2"/>
  <c r="AY26" i="2"/>
  <c r="AV26" i="2"/>
  <c r="U26" i="2"/>
  <c r="P26" i="2"/>
  <c r="J26" i="2"/>
  <c r="BK25" i="2"/>
  <c r="BG25" i="2"/>
  <c r="BD25" i="2"/>
  <c r="AY25" i="2"/>
  <c r="AV25" i="2"/>
  <c r="U25" i="2"/>
  <c r="P25" i="2"/>
  <c r="J25" i="2"/>
  <c r="BK24" i="2"/>
  <c r="BG24" i="2"/>
  <c r="BD24" i="2"/>
  <c r="AY24" i="2"/>
  <c r="AV24" i="2"/>
  <c r="U24" i="2"/>
  <c r="BK23" i="2"/>
  <c r="BG23" i="2"/>
  <c r="BD23" i="2"/>
  <c r="AY23" i="2"/>
  <c r="AV23" i="2"/>
  <c r="U23" i="2"/>
  <c r="P23" i="2"/>
  <c r="M23" i="2"/>
  <c r="J23" i="2"/>
  <c r="G23" i="2"/>
  <c r="BK22" i="2"/>
  <c r="BG22" i="2"/>
  <c r="BD22" i="2"/>
  <c r="AY22" i="2"/>
  <c r="AV22" i="2"/>
  <c r="U22" i="2"/>
  <c r="P22" i="2"/>
  <c r="J22" i="2"/>
  <c r="G22" i="2"/>
  <c r="BK21" i="2"/>
  <c r="BG21" i="2"/>
  <c r="BD21" i="2"/>
  <c r="AY21" i="2"/>
  <c r="AV21" i="2"/>
  <c r="U21" i="2"/>
  <c r="P21" i="2"/>
  <c r="J21" i="2"/>
  <c r="G21" i="2"/>
  <c r="BK20" i="2"/>
  <c r="BG20" i="2"/>
  <c r="BD20" i="2"/>
  <c r="AY20" i="2"/>
  <c r="AV20" i="2"/>
  <c r="U20" i="2"/>
  <c r="P20" i="2"/>
  <c r="J20" i="2"/>
  <c r="G20" i="2"/>
  <c r="BK19" i="2"/>
  <c r="BG19" i="2"/>
  <c r="BD19" i="2"/>
  <c r="AY19" i="2"/>
  <c r="AV19" i="2"/>
  <c r="U19" i="2"/>
  <c r="P19" i="2"/>
  <c r="M19" i="2"/>
  <c r="J19" i="2"/>
  <c r="G19" i="2"/>
  <c r="BK18" i="2"/>
  <c r="BG18" i="2"/>
  <c r="BD18" i="2"/>
  <c r="AY18" i="2"/>
  <c r="AV18" i="2"/>
  <c r="U18" i="2"/>
  <c r="P18" i="2"/>
  <c r="M18" i="2"/>
  <c r="J18" i="2"/>
  <c r="G18" i="2"/>
  <c r="BK17" i="2"/>
  <c r="BG17" i="2"/>
  <c r="BD17" i="2"/>
  <c r="AY17" i="2"/>
  <c r="AV17" i="2"/>
  <c r="U17" i="2"/>
  <c r="P17" i="2"/>
  <c r="J17" i="2"/>
  <c r="G17" i="2"/>
  <c r="BK16" i="2"/>
  <c r="BG16" i="2"/>
  <c r="BD16" i="2"/>
  <c r="AY16" i="2"/>
  <c r="AV16" i="2"/>
  <c r="U16" i="2"/>
  <c r="P16" i="2"/>
  <c r="M16" i="2"/>
  <c r="J16" i="2"/>
  <c r="G16" i="2"/>
  <c r="BK15" i="2"/>
  <c r="BG15" i="2"/>
  <c r="BD15" i="2"/>
  <c r="AY15" i="2"/>
  <c r="AV15" i="2"/>
  <c r="U15" i="2"/>
  <c r="P15" i="2"/>
  <c r="M15" i="2"/>
  <c r="J15" i="2"/>
  <c r="G15" i="2"/>
  <c r="BK14" i="2"/>
  <c r="BG14" i="2"/>
  <c r="BD14" i="2"/>
  <c r="AY14" i="2"/>
  <c r="AV14" i="2"/>
  <c r="U14" i="2"/>
  <c r="P14" i="2"/>
  <c r="M14" i="2"/>
  <c r="J14" i="2"/>
  <c r="G14" i="2"/>
  <c r="BK13" i="2"/>
  <c r="BG13" i="2"/>
  <c r="BD13" i="2"/>
  <c r="AY13" i="2"/>
  <c r="AV13" i="2"/>
  <c r="U13" i="2"/>
  <c r="P13" i="2"/>
  <c r="M13" i="2"/>
  <c r="J13" i="2"/>
  <c r="G13" i="2"/>
  <c r="BK12" i="2"/>
  <c r="BG12" i="2"/>
  <c r="BD12" i="2"/>
  <c r="AY12" i="2"/>
  <c r="AV12" i="2"/>
  <c r="U12" i="2"/>
  <c r="P12" i="2"/>
  <c r="M12" i="2"/>
  <c r="J12" i="2"/>
  <c r="G12" i="2"/>
  <c r="BK11" i="2"/>
  <c r="BG11" i="2"/>
  <c r="BD11" i="2"/>
  <c r="AY11" i="2"/>
  <c r="AV11" i="2"/>
  <c r="U11" i="2"/>
  <c r="P11" i="2"/>
  <c r="M11" i="2"/>
  <c r="J11" i="2"/>
  <c r="G11" i="2"/>
  <c r="BK10" i="2"/>
  <c r="BG10" i="2"/>
  <c r="BD10" i="2"/>
  <c r="AY10" i="2"/>
  <c r="AV10" i="2"/>
  <c r="U10" i="2"/>
  <c r="P10" i="2"/>
  <c r="J10" i="2"/>
  <c r="G10" i="2"/>
  <c r="BK9" i="2"/>
  <c r="BG9" i="2"/>
  <c r="BD9" i="2"/>
  <c r="AY9" i="2"/>
  <c r="AV9" i="2"/>
  <c r="U9" i="2"/>
  <c r="P9" i="2"/>
  <c r="M9" i="2"/>
  <c r="J9" i="2"/>
  <c r="G9" i="2"/>
  <c r="BK8" i="2"/>
  <c r="BG8" i="2"/>
  <c r="BD8" i="2"/>
  <c r="AY8" i="2"/>
  <c r="AV8" i="2"/>
  <c r="U8" i="2"/>
  <c r="P8" i="2"/>
  <c r="M8" i="2"/>
  <c r="J8" i="2"/>
  <c r="G8" i="2"/>
  <c r="BK7" i="2"/>
  <c r="BG7" i="2"/>
  <c r="BD7" i="2"/>
  <c r="AY7" i="2"/>
  <c r="AV7" i="2"/>
  <c r="U7" i="2"/>
  <c r="P7" i="2"/>
  <c r="M7" i="2"/>
  <c r="J7" i="2"/>
  <c r="G7" i="2"/>
  <c r="BK6" i="2"/>
  <c r="BG6" i="2"/>
  <c r="AY6" i="2"/>
  <c r="AV6" i="2"/>
  <c r="U6" i="2"/>
  <c r="G6" i="2"/>
  <c r="BK5" i="2"/>
  <c r="BG5" i="2"/>
  <c r="BD5" i="2"/>
  <c r="AY5" i="2"/>
  <c r="AV5" i="2"/>
  <c r="U5" i="2"/>
  <c r="P5" i="2"/>
  <c r="M5" i="2"/>
  <c r="J5" i="2"/>
  <c r="G5" i="2"/>
  <c r="AU1" i="2"/>
  <c r="AH1" i="2"/>
  <c r="BK29" i="2" l="1"/>
  <c r="AY29" i="2"/>
  <c r="J29" i="2"/>
  <c r="P29" i="2"/>
  <c r="J27" i="2"/>
  <c r="P27" i="2"/>
  <c r="AY27" i="2"/>
  <c r="BG27" i="2"/>
  <c r="BK27" i="2"/>
  <c r="F29" i="2"/>
  <c r="G29" i="2" s="1"/>
  <c r="L29" i="2"/>
  <c r="M29" i="2" s="1"/>
  <c r="T29" i="2"/>
  <c r="U29" i="2" s="1"/>
  <c r="AU29" i="2"/>
  <c r="AV29" i="2" s="1"/>
  <c r="BA29" i="2"/>
  <c r="BD29" i="2" s="1"/>
  <c r="BK28" i="1" l="1"/>
  <c r="BK30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5" i="1"/>
  <c r="BG30" i="1" l="1"/>
  <c r="BD30" i="1"/>
  <c r="AY30" i="1"/>
  <c r="AV30" i="1"/>
  <c r="BG28" i="1"/>
  <c r="BD28" i="1"/>
  <c r="AY28" i="1"/>
  <c r="AV28" i="1"/>
  <c r="U28" i="1"/>
  <c r="P28" i="1"/>
  <c r="M28" i="1"/>
  <c r="J28" i="1"/>
  <c r="G28" i="1"/>
  <c r="BM27" i="1"/>
  <c r="BM29" i="1" s="1"/>
  <c r="BL27" i="1"/>
  <c r="BL29" i="1" s="1"/>
  <c r="BJ27" i="1"/>
  <c r="BJ29" i="1" s="1"/>
  <c r="BI27" i="1"/>
  <c r="BI29" i="1" s="1"/>
  <c r="BH27" i="1"/>
  <c r="BH29" i="1" s="1"/>
  <c r="BF27" i="1"/>
  <c r="BG27" i="1" s="1"/>
  <c r="BE27" i="1"/>
  <c r="BE29" i="1" s="1"/>
  <c r="BC27" i="1"/>
  <c r="BC29" i="1" s="1"/>
  <c r="BB27" i="1"/>
  <c r="BB29" i="1" s="1"/>
  <c r="BA27" i="1"/>
  <c r="AZ27" i="1"/>
  <c r="AZ29" i="1" s="1"/>
  <c r="AX27" i="1"/>
  <c r="AW27" i="1"/>
  <c r="AW29" i="1" s="1"/>
  <c r="AU27" i="1"/>
  <c r="AU29" i="1" s="1"/>
  <c r="AV29" i="1" s="1"/>
  <c r="AT27" i="1"/>
  <c r="AT29" i="1" s="1"/>
  <c r="AS27" i="1"/>
  <c r="AS29" i="1" s="1"/>
  <c r="AR27" i="1"/>
  <c r="AR29" i="1" s="1"/>
  <c r="AQ27" i="1"/>
  <c r="AQ29" i="1" s="1"/>
  <c r="AP27" i="1"/>
  <c r="AP29" i="1" s="1"/>
  <c r="AO27" i="1"/>
  <c r="AO29" i="1" s="1"/>
  <c r="AN27" i="1"/>
  <c r="AN29" i="1" s="1"/>
  <c r="AM27" i="1"/>
  <c r="AM29" i="1" s="1"/>
  <c r="AL27" i="1"/>
  <c r="AL29" i="1" s="1"/>
  <c r="AK27" i="1"/>
  <c r="AK29" i="1" s="1"/>
  <c r="AJ27" i="1"/>
  <c r="AJ29" i="1" s="1"/>
  <c r="AI27" i="1"/>
  <c r="AI29" i="1" s="1"/>
  <c r="AH27" i="1"/>
  <c r="AH29" i="1" s="1"/>
  <c r="AG27" i="1"/>
  <c r="AG29" i="1" s="1"/>
  <c r="AF27" i="1"/>
  <c r="AF29" i="1" s="1"/>
  <c r="AE27" i="1"/>
  <c r="AE29" i="1" s="1"/>
  <c r="AD27" i="1"/>
  <c r="AD29" i="1" s="1"/>
  <c r="AC27" i="1"/>
  <c r="AC29" i="1" s="1"/>
  <c r="AA27" i="1"/>
  <c r="AA29" i="1" s="1"/>
  <c r="Z27" i="1"/>
  <c r="Z29" i="1" s="1"/>
  <c r="Y27" i="1"/>
  <c r="Y29" i="1" s="1"/>
  <c r="X27" i="1"/>
  <c r="X29" i="1" s="1"/>
  <c r="W27" i="1"/>
  <c r="W29" i="1" s="1"/>
  <c r="V27" i="1"/>
  <c r="V29" i="1" s="1"/>
  <c r="T27" i="1"/>
  <c r="T29" i="1" s="1"/>
  <c r="S27" i="1"/>
  <c r="S29" i="1" s="1"/>
  <c r="R27" i="1"/>
  <c r="R29" i="1" s="1"/>
  <c r="Q27" i="1"/>
  <c r="Q29" i="1" s="1"/>
  <c r="O27" i="1"/>
  <c r="P27" i="1" s="1"/>
  <c r="N27" i="1"/>
  <c r="N29" i="1" s="1"/>
  <c r="L27" i="1"/>
  <c r="L29" i="1" s="1"/>
  <c r="K27" i="1"/>
  <c r="K29" i="1" s="1"/>
  <c r="I27" i="1"/>
  <c r="J27" i="1" s="1"/>
  <c r="H27" i="1"/>
  <c r="H29" i="1" s="1"/>
  <c r="F27" i="1"/>
  <c r="F29" i="1" s="1"/>
  <c r="E27" i="1"/>
  <c r="E29" i="1" s="1"/>
  <c r="D27" i="1"/>
  <c r="D29" i="1" s="1"/>
  <c r="C27" i="1"/>
  <c r="C29" i="1" s="1"/>
  <c r="BG26" i="1"/>
  <c r="BD26" i="1"/>
  <c r="AY26" i="1"/>
  <c r="AV26" i="1"/>
  <c r="U26" i="1"/>
  <c r="P26" i="1"/>
  <c r="J26" i="1"/>
  <c r="BG25" i="1"/>
  <c r="BD25" i="1"/>
  <c r="AY25" i="1"/>
  <c r="AV25" i="1"/>
  <c r="U25" i="1"/>
  <c r="P25" i="1"/>
  <c r="J25" i="1"/>
  <c r="BG24" i="1"/>
  <c r="BD24" i="1"/>
  <c r="AY24" i="1"/>
  <c r="AV24" i="1"/>
  <c r="U24" i="1"/>
  <c r="BG23" i="1"/>
  <c r="BD23" i="1"/>
  <c r="AY23" i="1"/>
  <c r="AV23" i="1"/>
  <c r="U23" i="1"/>
  <c r="P23" i="1"/>
  <c r="M23" i="1"/>
  <c r="J23" i="1"/>
  <c r="G23" i="1"/>
  <c r="BG22" i="1"/>
  <c r="BD22" i="1"/>
  <c r="AY22" i="1"/>
  <c r="AV22" i="1"/>
  <c r="U22" i="1"/>
  <c r="P22" i="1"/>
  <c r="J22" i="1"/>
  <c r="G22" i="1"/>
  <c r="BG21" i="1"/>
  <c r="BD21" i="1"/>
  <c r="AY21" i="1"/>
  <c r="AV21" i="1"/>
  <c r="U21" i="1"/>
  <c r="P21" i="1"/>
  <c r="J21" i="1"/>
  <c r="G21" i="1"/>
  <c r="BG20" i="1"/>
  <c r="BD20" i="1"/>
  <c r="AY20" i="1"/>
  <c r="AV20" i="1"/>
  <c r="U20" i="1"/>
  <c r="P20" i="1"/>
  <c r="J20" i="1"/>
  <c r="G20" i="1"/>
  <c r="BG19" i="1"/>
  <c r="BD19" i="1"/>
  <c r="AY19" i="1"/>
  <c r="AV19" i="1"/>
  <c r="U19" i="1"/>
  <c r="P19" i="1"/>
  <c r="M19" i="1"/>
  <c r="J19" i="1"/>
  <c r="G19" i="1"/>
  <c r="BG18" i="1"/>
  <c r="BD18" i="1"/>
  <c r="AY18" i="1"/>
  <c r="AV18" i="1"/>
  <c r="U18" i="1"/>
  <c r="P18" i="1"/>
  <c r="M18" i="1"/>
  <c r="J18" i="1"/>
  <c r="G18" i="1"/>
  <c r="BG17" i="1"/>
  <c r="BD17" i="1"/>
  <c r="AY17" i="1"/>
  <c r="AV17" i="1"/>
  <c r="U17" i="1"/>
  <c r="P17" i="1"/>
  <c r="J17" i="1"/>
  <c r="G17" i="1"/>
  <c r="BG16" i="1"/>
  <c r="BD16" i="1"/>
  <c r="AY16" i="1"/>
  <c r="AV16" i="1"/>
  <c r="U16" i="1"/>
  <c r="P16" i="1"/>
  <c r="M16" i="1"/>
  <c r="J16" i="1"/>
  <c r="G16" i="1"/>
  <c r="BG15" i="1"/>
  <c r="BD15" i="1"/>
  <c r="AY15" i="1"/>
  <c r="AV15" i="1"/>
  <c r="U15" i="1"/>
  <c r="P15" i="1"/>
  <c r="M15" i="1"/>
  <c r="J15" i="1"/>
  <c r="G15" i="1"/>
  <c r="BG14" i="1"/>
  <c r="BD14" i="1"/>
  <c r="AY14" i="1"/>
  <c r="AV14" i="1"/>
  <c r="U14" i="1"/>
  <c r="P14" i="1"/>
  <c r="M14" i="1"/>
  <c r="J14" i="1"/>
  <c r="G14" i="1"/>
  <c r="BG13" i="1"/>
  <c r="BD13" i="1"/>
  <c r="AY13" i="1"/>
  <c r="AV13" i="1"/>
  <c r="U13" i="1"/>
  <c r="P13" i="1"/>
  <c r="M13" i="1"/>
  <c r="J13" i="1"/>
  <c r="G13" i="1"/>
  <c r="BG12" i="1"/>
  <c r="BD12" i="1"/>
  <c r="AY12" i="1"/>
  <c r="AV12" i="1"/>
  <c r="U12" i="1"/>
  <c r="P12" i="1"/>
  <c r="M12" i="1"/>
  <c r="J12" i="1"/>
  <c r="G12" i="1"/>
  <c r="BG11" i="1"/>
  <c r="BD11" i="1"/>
  <c r="AY11" i="1"/>
  <c r="AV11" i="1"/>
  <c r="U11" i="1"/>
  <c r="P11" i="1"/>
  <c r="M11" i="1"/>
  <c r="J11" i="1"/>
  <c r="G11" i="1"/>
  <c r="BG10" i="1"/>
  <c r="BD10" i="1"/>
  <c r="AY10" i="1"/>
  <c r="AV10" i="1"/>
  <c r="U10" i="1"/>
  <c r="P10" i="1"/>
  <c r="J10" i="1"/>
  <c r="G10" i="1"/>
  <c r="BG9" i="1"/>
  <c r="BD9" i="1"/>
  <c r="AY9" i="1"/>
  <c r="AV9" i="1"/>
  <c r="U9" i="1"/>
  <c r="P9" i="1"/>
  <c r="M9" i="1"/>
  <c r="J9" i="1"/>
  <c r="G9" i="1"/>
  <c r="BG8" i="1"/>
  <c r="BD8" i="1"/>
  <c r="AY8" i="1"/>
  <c r="AV8" i="1"/>
  <c r="U8" i="1"/>
  <c r="P8" i="1"/>
  <c r="M8" i="1"/>
  <c r="J8" i="1"/>
  <c r="G8" i="1"/>
  <c r="BG7" i="1"/>
  <c r="BD7" i="1"/>
  <c r="AY7" i="1"/>
  <c r="AV7" i="1"/>
  <c r="U7" i="1"/>
  <c r="P7" i="1"/>
  <c r="M7" i="1"/>
  <c r="J7" i="1"/>
  <c r="G7" i="1"/>
  <c r="BG6" i="1"/>
  <c r="U6" i="1"/>
  <c r="G6" i="1"/>
  <c r="BG5" i="1"/>
  <c r="AY5" i="1"/>
  <c r="AV5" i="1"/>
  <c r="U5" i="1"/>
  <c r="P5" i="1"/>
  <c r="M5" i="1"/>
  <c r="J5" i="1"/>
  <c r="G5" i="1"/>
  <c r="AU1" i="1"/>
  <c r="AH1" i="1"/>
  <c r="BA29" i="1" l="1"/>
  <c r="BK27" i="1"/>
  <c r="G29" i="1"/>
  <c r="M29" i="1"/>
  <c r="U29" i="1"/>
  <c r="G27" i="1"/>
  <c r="M27" i="1"/>
  <c r="U27" i="1"/>
  <c r="AV27" i="1"/>
  <c r="BD27" i="1"/>
  <c r="I29" i="1"/>
  <c r="J29" i="1" s="1"/>
  <c r="O29" i="1"/>
  <c r="P29" i="1" s="1"/>
  <c r="AX29" i="1"/>
  <c r="BF29" i="1"/>
  <c r="BG29" i="1" s="1"/>
  <c r="AY27" i="1"/>
  <c r="BD29" i="1" l="1"/>
  <c r="BK29" i="1"/>
  <c r="AY29" i="1"/>
</calcChain>
</file>

<file path=xl/sharedStrings.xml><?xml version="1.0" encoding="utf-8"?>
<sst xmlns="http://schemas.openxmlformats.org/spreadsheetml/2006/main" count="2485" uniqueCount="112">
  <si>
    <t>Наименование хозяйства</t>
  </si>
  <si>
    <t xml:space="preserve">Протравливание семян, тонн </t>
  </si>
  <si>
    <t>Боронование, га</t>
  </si>
  <si>
    <t>Подкормка, га</t>
  </si>
  <si>
    <t>гибель озимых, га</t>
  </si>
  <si>
    <t>гибель многолетних трав, га</t>
  </si>
  <si>
    <t>П о с е в, га</t>
  </si>
  <si>
    <t>хим. прополка зерновых , га</t>
  </si>
  <si>
    <t>хим. прополка льна , га</t>
  </si>
  <si>
    <t>хим. прополка кукурузы , га</t>
  </si>
  <si>
    <t>химзащита от вредителей, га</t>
  </si>
  <si>
    <t>Подкормка яровых зерновых, га</t>
  </si>
  <si>
    <t>Посадка картофеля, га</t>
  </si>
  <si>
    <t>посев рапса, га</t>
  </si>
  <si>
    <t>Посев овощей, га</t>
  </si>
  <si>
    <t>Скошено сеяных и естественных трав,га</t>
  </si>
  <si>
    <t>Заготовлено сена, тонн</t>
  </si>
  <si>
    <t>Заготовлено сенажа, тонн</t>
  </si>
  <si>
    <t>В том числе сенаж в пленке, тонн</t>
  </si>
  <si>
    <t>В том числе зерносенаж</t>
  </si>
  <si>
    <t>Заготовлено силосной массы, тонн</t>
  </si>
  <si>
    <t>Заготовлено соломы, тонн</t>
  </si>
  <si>
    <t>Условное поголовье, голов</t>
  </si>
  <si>
    <t>Ц. к.ед. на 1 условную голову</t>
  </si>
  <si>
    <t>Подготовка почвы под посев озимых,га</t>
  </si>
  <si>
    <t>Обработка зяби</t>
  </si>
  <si>
    <t>зерновых</t>
  </si>
  <si>
    <t>льна</t>
  </si>
  <si>
    <t>зяби</t>
  </si>
  <si>
    <t>мн.трав</t>
  </si>
  <si>
    <t>озимых</t>
  </si>
  <si>
    <t>яровых зерновых и зернобобовых</t>
  </si>
  <si>
    <t>%</t>
  </si>
  <si>
    <t>кукурузы</t>
  </si>
  <si>
    <t>однолетних трав</t>
  </si>
  <si>
    <t>подсев мн. трав, га</t>
  </si>
  <si>
    <t>морковь</t>
  </si>
  <si>
    <t>свекла</t>
  </si>
  <si>
    <t>капуста</t>
  </si>
  <si>
    <t>лук</t>
  </si>
  <si>
    <t>план</t>
  </si>
  <si>
    <t>факт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</si>
  <si>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</si>
  <si>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</si>
  <si>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</si>
  <si>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</si>
  <si>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</si>
  <si>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</si>
  <si>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</si>
  <si>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</si>
  <si>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</si>
  <si>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</si>
  <si>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</si>
  <si>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</si>
  <si>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</si>
  <si>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Русский Пычас</t>
  </si>
  <si>
    <t>ООО Петухово</t>
  </si>
  <si>
    <t>ООО Новобиинское</t>
  </si>
  <si>
    <t>ООО Сельфон</t>
  </si>
  <si>
    <t>ООО ТерраНова</t>
  </si>
  <si>
    <t>ООО Дружба</t>
  </si>
  <si>
    <t>СПК Оркино</t>
  </si>
  <si>
    <t>СПК Родина</t>
  </si>
  <si>
    <t>ООО Рассвет</t>
  </si>
  <si>
    <t>ИТОГО</t>
  </si>
  <si>
    <t>ИТОГО по СХО</t>
  </si>
  <si>
    <t xml:space="preserve"> </t>
  </si>
  <si>
    <t>КФХ</t>
  </si>
  <si>
    <t>ВСЕГО</t>
  </si>
  <si>
    <t>2018 год по СХО</t>
  </si>
  <si>
    <t>Оперативные данные о ходе полевых работ Можгинский район на 01 августа 2019 года</t>
  </si>
  <si>
    <t>84.6</t>
  </si>
  <si>
    <t>Оперативные данные о ходе полевых работ Можгинский район на 02 августа 2019 года</t>
  </si>
  <si>
    <t>Оперативные данные о ходе полевых работ Можгинский район на 05 августа 2019 года</t>
  </si>
  <si>
    <t>Оперативные данные о ходе полевых работ Можгинский район на 06 августа 2019 года</t>
  </si>
  <si>
    <t>Оперативные данные о ходе полевых работ Можгинский район на 07 августа 2019 года</t>
  </si>
  <si>
    <t>Оперативные данные о ходе полевых работ Можгинский район на 08 августа 2019 года</t>
  </si>
  <si>
    <t>Оперативные данные о ходе полевых работ Можгинский район на 09 августа 2019 года</t>
  </si>
  <si>
    <t>Обмолот зерновых культур, га</t>
  </si>
  <si>
    <t>Работало комбайнов,ед</t>
  </si>
  <si>
    <t>Теребление льна, га</t>
  </si>
  <si>
    <t>Обработка почвы под посев озимых, га</t>
  </si>
  <si>
    <t>Посев озимых, га</t>
  </si>
  <si>
    <t>Засыпка семян, тонн</t>
  </si>
  <si>
    <t>Семенники мн. Трав</t>
  </si>
  <si>
    <t>Вспашка зяби, га</t>
  </si>
  <si>
    <t>Уборка картофеля</t>
  </si>
  <si>
    <t>Уборка овощей</t>
  </si>
  <si>
    <t>Всего скошено озимых и яровых зерновых и з/б культур</t>
  </si>
  <si>
    <t>Обмолот, га</t>
  </si>
  <si>
    <t>тонн</t>
  </si>
  <si>
    <t>ц/га</t>
  </si>
  <si>
    <t>озимые</t>
  </si>
  <si>
    <t>яровые</t>
  </si>
  <si>
    <t>га</t>
  </si>
  <si>
    <t>план, га</t>
  </si>
  <si>
    <t>прочие</t>
  </si>
  <si>
    <t>на зерно</t>
  </si>
  <si>
    <t>осталось убрать, га</t>
  </si>
  <si>
    <t>за день, га</t>
  </si>
  <si>
    <t>на корма</t>
  </si>
  <si>
    <t>га за день</t>
  </si>
  <si>
    <t>СПК Красный Октябрь</t>
  </si>
  <si>
    <t>ИТОГО (СХО)</t>
  </si>
  <si>
    <t>2018 год( СХО)</t>
  </si>
  <si>
    <t>Оперативные данные о ходе полевых работ Можгинский район на 12 августа 2019 года</t>
  </si>
  <si>
    <t>Оперативные данные о ходе полевых работ Можгинский район на 13 августа 2019 года</t>
  </si>
  <si>
    <t>Оперативные данные о ходе полевых работ Можгинский район на 14 августа 2019 года</t>
  </si>
  <si>
    <t>Оперативные данные о ходе полевых работ Можгинский район на 15 августа 2019 года</t>
  </si>
  <si>
    <t>Оперативные данные о ходе полевых работ Можгинский район на 16 августа 2019 года</t>
  </si>
  <si>
    <t>Оперативные данные о ходе полевых работ Можгинский район на 18 августа 2019 года</t>
  </si>
  <si>
    <t>Оперативные данные о ходе полевых работ Можгинский район на 19 августа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</si>
</sst>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0"/>
      <name val="Arial Cyr"/>
      <charset val="204"/>
    </font>
    <font>
      <sz val="10"/>
      <name val="Arial Cyr"/>
      <charset val="204"/>
    </font>
    <font>
      <b/>
      <i/>
      <sz val="22"/>
      <name val="Bookman Old Style"/>
      <family val="1"/>
      <charset val="204"/>
    </font>
    <font>
      <b/>
      <i/>
      <sz val="18"/>
      <name val="Arial Cyr"/>
      <charset val="204"/>
    </font>
    <font>
      <b/>
      <i/>
      <sz val="16"/>
      <name val="Arial Cyr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3"/>
      <name val="Arial"/>
      <family val="2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Arial Cyr"/>
      <charset val="204"/>
    </font>
    <font>
      <b/>
      <sz val="13"/>
      <name val="Arial"/>
      <family val="2"/>
      <charset val="204"/>
    </font>
    <font>
      <b/>
      <sz val="16"/>
      <name val="Times New Roman"/>
      <family val="1"/>
      <charset val="204"/>
    </font>
    <font>
      <b/>
      <sz val="12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25"/>
      <name val="Tahoma"/>
      <family val="2"/>
      <charset val="204"/>
    </font>
    <font>
      <i/>
      <sz val="11"/>
      <name val="Times New Roman"/>
      <family val="1"/>
      <charset val="204"/>
    </font>
    <font>
      <i/>
      <sz val="24"/>
      <name val="Times New Roman"/>
      <family val="1"/>
      <charset val="204"/>
    </font>
    <font>
      <sz val="20"/>
      <name val="Arial Cyr"/>
      <charset val="204"/>
    </font>
    <font>
      <sz val="13"/>
      <name val="Arial Cyr"/>
      <charset val="204"/>
    </font>
    <font>
      <i/>
      <sz val="14"/>
      <name val="Arial Cyr"/>
      <charset val="204"/>
    </font>
    <font>
      <sz val="11"/>
      <name val="Arial Cyr"/>
      <charset val="204"/>
    </font>
    <font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ahoma"/>
      <family val="2"/>
      <charset val="204"/>
    </font>
    <font>
      <sz val="12"/>
      <name val="Tahoma"/>
      <family val="2"/>
      <charset val="204"/>
    </font>
    <font>
      <sz val="22"/>
      <name val="Arial Cyr"/>
      <charset val="204"/>
    </font>
    <font>
      <sz val="2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14" fontId="5" fillId="3" borderId="14" xfId="0" applyNumberFormat="1" applyFont="1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2" borderId="9" xfId="0" applyFont="1" applyFill="1" applyBorder="1"/>
    <xf numFmtId="0" fontId="10" fillId="0" borderId="9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/>
    <xf numFmtId="164" fontId="5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9" xfId="0" applyFont="1" applyFill="1" applyBorder="1"/>
    <xf numFmtId="0" fontId="11" fillId="2" borderId="3" xfId="0" applyFont="1" applyFill="1" applyBorder="1"/>
    <xf numFmtId="0" fontId="11" fillId="2" borderId="9" xfId="0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/>
    </xf>
    <xf numFmtId="164" fontId="11" fillId="2" borderId="9" xfId="0" applyNumberFormat="1" applyFont="1" applyFill="1" applyBorder="1" applyAlignment="1">
      <alignment horizontal="center"/>
    </xf>
    <xf numFmtId="0" fontId="0" fillId="2" borderId="9" xfId="0" applyFill="1" applyBorder="1"/>
    <xf numFmtId="0" fontId="11" fillId="2" borderId="9" xfId="0" applyFont="1" applyFill="1" applyBorder="1" applyAlignment="1">
      <alignment horizontal="center" vertical="center" wrapText="1"/>
    </xf>
    <xf numFmtId="0" fontId="0" fillId="2" borderId="0" xfId="0" applyFill="1"/>
    <xf numFmtId="0" fontId="10" fillId="0" borderId="9" xfId="0" applyFont="1" applyFill="1" applyBorder="1"/>
    <xf numFmtId="0" fontId="5" fillId="0" borderId="3" xfId="0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1" fontId="11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/>
    <xf numFmtId="0" fontId="13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2" fillId="2" borderId="14" xfId="0" applyFont="1" applyFill="1" applyBorder="1"/>
    <xf numFmtId="0" fontId="5" fillId="2" borderId="12" xfId="0" applyFont="1" applyFill="1" applyBorder="1" applyAlignment="1">
      <alignment horizontal="center"/>
    </xf>
    <xf numFmtId="0" fontId="0" fillId="2" borderId="3" xfId="0" applyFill="1" applyBorder="1"/>
    <xf numFmtId="1" fontId="11" fillId="2" borderId="3" xfId="0" applyNumberFormat="1" applyFont="1" applyFill="1" applyBorder="1" applyAlignment="1">
      <alignment horizontal="center"/>
    </xf>
    <xf numFmtId="0" fontId="10" fillId="2" borderId="9" xfId="0" applyFont="1" applyFill="1" applyBorder="1"/>
    <xf numFmtId="0" fontId="5" fillId="0" borderId="14" xfId="0" applyFont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14" xfId="0" applyFont="1" applyBorder="1"/>
    <xf numFmtId="0" fontId="5" fillId="0" borderId="12" xfId="0" applyFont="1" applyBorder="1" applyAlignment="1">
      <alignment horizontal="center"/>
    </xf>
    <xf numFmtId="0" fontId="0" fillId="0" borderId="3" xfId="0" applyBorder="1"/>
    <xf numFmtId="0" fontId="11" fillId="0" borderId="9" xfId="0" applyFont="1" applyBorder="1"/>
    <xf numFmtId="0" fontId="11" fillId="0" borderId="3" xfId="0" applyFont="1" applyBorder="1"/>
    <xf numFmtId="0" fontId="11" fillId="0" borderId="9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9" xfId="0" applyBorder="1"/>
    <xf numFmtId="0" fontId="11" fillId="0" borderId="9" xfId="0" applyFont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/>
    </xf>
    <xf numFmtId="1" fontId="15" fillId="2" borderId="14" xfId="0" applyNumberFormat="1" applyFont="1" applyFill="1" applyBorder="1" applyAlignment="1">
      <alignment horizontal="center"/>
    </xf>
    <xf numFmtId="1" fontId="15" fillId="3" borderId="14" xfId="0" applyNumberFormat="1" applyFont="1" applyFill="1" applyBorder="1" applyAlignment="1">
      <alignment horizontal="center"/>
    </xf>
    <xf numFmtId="1" fontId="15" fillId="2" borderId="12" xfId="0" applyNumberFormat="1" applyFont="1" applyFill="1" applyBorder="1" applyAlignment="1">
      <alignment horizontal="center"/>
    </xf>
    <xf numFmtId="0" fontId="16" fillId="0" borderId="9" xfId="0" applyFont="1" applyFill="1" applyBorder="1"/>
    <xf numFmtId="164" fontId="15" fillId="2" borderId="12" xfId="0" applyNumberFormat="1" applyFont="1" applyFill="1" applyBorder="1" applyAlignment="1">
      <alignment horizontal="center"/>
    </xf>
    <xf numFmtId="164" fontId="15" fillId="2" borderId="9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8" fillId="2" borderId="9" xfId="0" applyFont="1" applyFill="1" applyBorder="1"/>
    <xf numFmtId="0" fontId="16" fillId="2" borderId="9" xfId="0" applyFont="1" applyFill="1" applyBorder="1"/>
    <xf numFmtId="0" fontId="15" fillId="2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0" borderId="9" xfId="0" applyFont="1" applyBorder="1"/>
    <xf numFmtId="0" fontId="5" fillId="3" borderId="9" xfId="0" applyFont="1" applyFill="1" applyBorder="1"/>
    <xf numFmtId="0" fontId="5" fillId="0" borderId="3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9" fillId="2" borderId="9" xfId="0" applyFont="1" applyFill="1" applyBorder="1"/>
    <xf numFmtId="1" fontId="15" fillId="0" borderId="9" xfId="0" applyNumberFormat="1" applyFont="1" applyBorder="1" applyAlignment="1">
      <alignment horizontal="center" vertical="center"/>
    </xf>
    <xf numFmtId="1" fontId="15" fillId="3" borderId="9" xfId="0" applyNumberFormat="1" applyFont="1" applyFill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 vertical="center"/>
    </xf>
    <xf numFmtId="0" fontId="19" fillId="0" borderId="0" xfId="0" applyFont="1"/>
    <xf numFmtId="0" fontId="20" fillId="0" borderId="9" xfId="0" applyFont="1" applyBorder="1"/>
    <xf numFmtId="0" fontId="21" fillId="2" borderId="0" xfId="0" applyFont="1" applyFill="1" applyBorder="1"/>
    <xf numFmtId="0" fontId="5" fillId="2" borderId="0" xfId="0" applyFont="1" applyFill="1" applyBorder="1"/>
    <xf numFmtId="0" fontId="0" fillId="0" borderId="0" xfId="0" applyBorder="1"/>
    <xf numFmtId="0" fontId="22" fillId="2" borderId="0" xfId="0" applyFont="1" applyFill="1" applyBorder="1"/>
    <xf numFmtId="0" fontId="15" fillId="2" borderId="0" xfId="0" applyFont="1" applyFill="1" applyBorder="1"/>
    <xf numFmtId="0" fontId="15" fillId="2" borderId="0" xfId="0" applyFont="1" applyFill="1" applyAlignment="1">
      <alignment horizontal="center"/>
    </xf>
    <xf numFmtId="0" fontId="1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9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12" fillId="0" borderId="9" xfId="0" applyFont="1" applyFill="1" applyBorder="1"/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" fontId="11" fillId="2" borderId="9" xfId="0" applyNumberFormat="1" applyFont="1" applyFill="1" applyBorder="1" applyAlignment="1">
      <alignment horizontal="center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1" fillId="0" borderId="9" xfId="0" applyFont="1" applyFill="1" applyBorder="1"/>
    <xf numFmtId="0" fontId="29" fillId="0" borderId="10" xfId="0" applyFont="1" applyFill="1" applyBorder="1"/>
    <xf numFmtId="0" fontId="15" fillId="2" borderId="9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left" vertical="center"/>
    </xf>
    <xf numFmtId="0" fontId="30" fillId="4" borderId="9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164" fontId="33" fillId="0" borderId="9" xfId="0" applyNumberFormat="1" applyFont="1" applyBorder="1" applyAlignment="1">
      <alignment horizontal="center"/>
    </xf>
    <xf numFmtId="0" fontId="30" fillId="4" borderId="9" xfId="0" applyFont="1" applyFill="1" applyBorder="1"/>
    <xf numFmtId="0" fontId="31" fillId="0" borderId="9" xfId="0" applyFont="1" applyBorder="1"/>
    <xf numFmtId="164" fontId="7" fillId="0" borderId="9" xfId="0" applyNumberFormat="1" applyFont="1" applyBorder="1" applyAlignment="1">
      <alignment horizontal="center"/>
    </xf>
    <xf numFmtId="0" fontId="31" fillId="4" borderId="9" xfId="0" applyFont="1" applyFill="1" applyBorder="1"/>
    <xf numFmtId="0" fontId="0" fillId="0" borderId="9" xfId="0" applyFont="1" applyBorder="1"/>
    <xf numFmtId="0" fontId="0" fillId="0" borderId="0" xfId="0" applyFont="1"/>
    <xf numFmtId="164" fontId="31" fillId="0" borderId="9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64" fontId="33" fillId="0" borderId="9" xfId="0" applyNumberFormat="1" applyFont="1" applyFill="1" applyBorder="1" applyAlignment="1">
      <alignment horizontal="center"/>
    </xf>
    <xf numFmtId="1" fontId="33" fillId="0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 applyProtection="1">
      <alignment horizontal="left" vertical="center"/>
    </xf>
    <xf numFmtId="164" fontId="31" fillId="0" borderId="9" xfId="0" applyNumberFormat="1" applyFont="1" applyBorder="1"/>
    <xf numFmtId="0" fontId="34" fillId="2" borderId="9" xfId="0" applyFont="1" applyFill="1" applyBorder="1" applyAlignment="1">
      <alignment horizontal="center" vertical="center"/>
    </xf>
    <xf numFmtId="0" fontId="34" fillId="2" borderId="9" xfId="0" applyFont="1" applyFill="1" applyBorder="1" applyAlignment="1" applyProtection="1">
      <alignment horizontal="left" vertical="center"/>
    </xf>
    <xf numFmtId="0" fontId="34" fillId="4" borderId="9" xfId="0" applyFont="1" applyFill="1" applyBorder="1" applyAlignment="1">
      <alignment horizontal="center"/>
    </xf>
    <xf numFmtId="164" fontId="33" fillId="4" borderId="9" xfId="0" applyNumberFormat="1" applyFont="1" applyFill="1" applyBorder="1" applyAlignment="1">
      <alignment horizontal="center"/>
    </xf>
    <xf numFmtId="164" fontId="31" fillId="4" borderId="9" xfId="0" applyNumberFormat="1" applyFont="1" applyFill="1" applyBorder="1" applyAlignment="1">
      <alignment horizontal="center"/>
    </xf>
    <xf numFmtId="164" fontId="34" fillId="4" borderId="9" xfId="0" applyNumberFormat="1" applyFont="1" applyFill="1" applyBorder="1" applyAlignment="1">
      <alignment horizontal="center"/>
    </xf>
    <xf numFmtId="1" fontId="34" fillId="4" borderId="9" xfId="0" applyNumberFormat="1" applyFont="1" applyFill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0" xfId="0" applyFont="1"/>
    <xf numFmtId="0" fontId="35" fillId="2" borderId="9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left" vertical="center" wrapText="1"/>
    </xf>
    <xf numFmtId="0" fontId="34" fillId="2" borderId="9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34" fillId="2" borderId="9" xfId="0" applyFont="1" applyFill="1" applyBorder="1"/>
    <xf numFmtId="0" fontId="34" fillId="4" borderId="9" xfId="0" applyFont="1" applyFill="1" applyBorder="1"/>
    <xf numFmtId="164" fontId="34" fillId="2" borderId="9" xfId="0" applyNumberFormat="1" applyFont="1" applyFill="1" applyBorder="1"/>
    <xf numFmtId="0" fontId="35" fillId="2" borderId="9" xfId="0" applyFont="1" applyFill="1" applyBorder="1"/>
    <xf numFmtId="0" fontId="34" fillId="2" borderId="0" xfId="0" applyFont="1" applyFill="1"/>
    <xf numFmtId="0" fontId="35" fillId="2" borderId="0" xfId="0" applyFont="1" applyFill="1"/>
    <xf numFmtId="0" fontId="34" fillId="2" borderId="9" xfId="0" applyFont="1" applyFill="1" applyBorder="1" applyAlignment="1">
      <alignment horizontal="left" vertical="center" wrapText="1"/>
    </xf>
    <xf numFmtId="164" fontId="33" fillId="2" borderId="9" xfId="0" applyNumberFormat="1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164" fontId="34" fillId="2" borderId="9" xfId="0" applyNumberFormat="1" applyFont="1" applyFill="1" applyBorder="1" applyAlignment="1">
      <alignment horizontal="center"/>
    </xf>
    <xf numFmtId="1" fontId="34" fillId="2" borderId="9" xfId="0" applyNumberFormat="1" applyFont="1" applyFill="1" applyBorder="1" applyAlignment="1">
      <alignment horizontal="center"/>
    </xf>
    <xf numFmtId="0" fontId="36" fillId="2" borderId="9" xfId="0" applyFont="1" applyFill="1" applyBorder="1" applyAlignment="1"/>
    <xf numFmtId="0" fontId="36" fillId="2" borderId="9" xfId="0" applyFont="1" applyFill="1" applyBorder="1" applyAlignment="1">
      <alignment wrapText="1"/>
    </xf>
    <xf numFmtId="0" fontId="36" fillId="4" borderId="9" xfId="0" applyFont="1" applyFill="1" applyBorder="1" applyAlignment="1">
      <alignment horizontal="center"/>
    </xf>
    <xf numFmtId="0" fontId="36" fillId="2" borderId="9" xfId="0" applyFont="1" applyFill="1" applyBorder="1" applyAlignment="1">
      <alignment horizontal="center"/>
    </xf>
    <xf numFmtId="0" fontId="36" fillId="5" borderId="9" xfId="0" applyFont="1" applyFill="1" applyBorder="1" applyAlignment="1">
      <alignment horizontal="center"/>
    </xf>
    <xf numFmtId="1" fontId="36" fillId="0" borderId="9" xfId="0" applyNumberFormat="1" applyFont="1" applyBorder="1" applyAlignment="1">
      <alignment horizontal="center"/>
    </xf>
    <xf numFmtId="164" fontId="36" fillId="2" borderId="9" xfId="0" applyNumberFormat="1" applyFont="1" applyFill="1" applyBorder="1" applyAlignment="1">
      <alignment horizontal="center"/>
    </xf>
    <xf numFmtId="0" fontId="36" fillId="4" borderId="9" xfId="0" applyFont="1" applyFill="1" applyBorder="1"/>
    <xf numFmtId="0" fontId="36" fillId="2" borderId="9" xfId="0" applyFont="1" applyFill="1" applyBorder="1"/>
    <xf numFmtId="164" fontId="37" fillId="0" borderId="9" xfId="0" applyNumberFormat="1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2" borderId="0" xfId="0" applyFont="1" applyFill="1"/>
    <xf numFmtId="0" fontId="13" fillId="2" borderId="0" xfId="0" applyFont="1" applyFill="1"/>
    <xf numFmtId="0" fontId="38" fillId="0" borderId="0" xfId="0" applyFont="1"/>
    <xf numFmtId="0" fontId="39" fillId="2" borderId="0" xfId="0" applyFont="1" applyFill="1" applyAlignment="1"/>
    <xf numFmtId="0" fontId="0" fillId="2" borderId="0" xfId="0" applyFont="1" applyFill="1"/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9" fillId="0" borderId="9" xfId="0" applyFont="1" applyFill="1" applyBorder="1" applyAlignment="1">
      <alignment horizontal="left" vertical="center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9" fillId="0" borderId="9" xfId="0" applyFont="1" applyFill="1" applyBorder="1" applyAlignment="1" applyProtection="1">
      <alignment horizontal="left" vertical="center"/>
    </xf>
    <xf numFmtId="0" fontId="17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 vertical="center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1" fontId="30" fillId="2" borderId="9" xfId="0" applyNumberFormat="1" applyFont="1" applyFill="1" applyBorder="1" applyAlignment="1">
      <alignment horizontal="center"/>
    </xf>
    <xf numFmtId="1" fontId="31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14" fontId="5" fillId="2" borderId="1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10" xfId="0" applyNumberFormat="1" applyFont="1" applyFill="1" applyBorder="1" applyAlignment="1">
      <alignment horizontal="center" vertical="center" wrapText="1"/>
    </xf>
    <xf numFmtId="14" fontId="6" fillId="2" borderId="14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wrapText="1"/>
    </xf>
    <xf numFmtId="0" fontId="28" fillId="4" borderId="1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9%20&#1075;&#1086;&#107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З"/>
      <sheetName val="ЗК"/>
      <sheetName val="удоб под 2020"/>
      <sheetName val="удоб(2019) "/>
      <sheetName val="молоко"/>
      <sheetName val="КФХ"/>
      <sheetName val="по фермам МАЙ"/>
      <sheetName val="осемен"/>
    </sheetNames>
    <sheetDataSet>
      <sheetData sheetId="0"/>
      <sheetData sheetId="1">
        <row r="1">
          <cell r="A1" t="str">
            <v>Оперативные данные о ходе полевых работ Можгинский район на 19 августа 2019 года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view="pageBreakPreview" topLeftCell="A13" zoomScale="60" zoomScaleNormal="60" workbookViewId="0">
      <selection activeCell="BD42" sqref="BD42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1.109375" customWidth="1"/>
    <col min="51" max="51" width="7.44140625" customWidth="1"/>
    <col min="52" max="52" width="8.6640625" customWidth="1"/>
    <col min="53" max="53" width="9.441406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  <col min="64" max="64" width="8.21875" customWidth="1"/>
  </cols>
  <sheetData>
    <row r="1" spans="1:65" ht="43.95" customHeight="1" x14ac:dyDescent="0.25">
      <c r="A1" s="278" t="s">
        <v>70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1"/>
      <c r="AB1" s="1"/>
      <c r="AC1" s="1"/>
      <c r="AD1" s="1"/>
      <c r="AE1" s="1"/>
      <c r="AF1" s="1"/>
      <c r="AG1" s="1"/>
      <c r="AH1" s="259" t="str">
        <f>A1</f>
        <v>Оперативные данные о ходе полевых работ Можгинский район на 01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01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5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2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  <c r="BL2" s="295" t="s">
        <v>24</v>
      </c>
      <c r="BM2" s="292" t="s">
        <v>25</v>
      </c>
    </row>
    <row r="3" spans="1:65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  <c r="BL3" s="296"/>
      <c r="BM3" s="293"/>
    </row>
    <row r="4" spans="1:65" s="3" customFormat="1" ht="28.95" customHeight="1" x14ac:dyDescent="0.25">
      <c r="A4" s="263"/>
      <c r="B4" s="266"/>
      <c r="C4" s="275"/>
      <c r="D4" s="290"/>
      <c r="E4" s="5" t="s">
        <v>40</v>
      </c>
      <c r="F4" s="6" t="s">
        <v>41</v>
      </c>
      <c r="G4" s="6" t="s">
        <v>32</v>
      </c>
      <c r="H4" s="7" t="s">
        <v>40</v>
      </c>
      <c r="I4" s="6" t="s">
        <v>41</v>
      </c>
      <c r="J4" s="6" t="s">
        <v>32</v>
      </c>
      <c r="K4" s="7" t="s">
        <v>40</v>
      </c>
      <c r="L4" s="6" t="s">
        <v>41</v>
      </c>
      <c r="M4" s="6" t="s">
        <v>32</v>
      </c>
      <c r="N4" s="8" t="s">
        <v>40</v>
      </c>
      <c r="O4" s="9" t="s">
        <v>41</v>
      </c>
      <c r="P4" s="9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16"/>
      <c r="AM4" s="16" t="s">
        <v>41</v>
      </c>
      <c r="AN4" s="16" t="s">
        <v>40</v>
      </c>
      <c r="AO4" s="16" t="s">
        <v>41</v>
      </c>
      <c r="AP4" s="16" t="s">
        <v>40</v>
      </c>
      <c r="AQ4" s="16" t="s">
        <v>41</v>
      </c>
      <c r="AR4" s="16" t="s">
        <v>40</v>
      </c>
      <c r="AS4" s="17" t="s">
        <v>41</v>
      </c>
      <c r="AT4" s="16" t="s">
        <v>40</v>
      </c>
      <c r="AU4" s="17" t="s">
        <v>41</v>
      </c>
      <c r="AV4" s="17" t="s">
        <v>32</v>
      </c>
      <c r="AW4" s="16" t="s">
        <v>40</v>
      </c>
      <c r="AX4" s="16" t="s">
        <v>41</v>
      </c>
      <c r="AY4" s="17" t="s">
        <v>32</v>
      </c>
      <c r="AZ4" s="16" t="s">
        <v>40</v>
      </c>
      <c r="BA4" s="16" t="s">
        <v>41</v>
      </c>
      <c r="BB4" s="16" t="s">
        <v>41</v>
      </c>
      <c r="BC4" s="16" t="s">
        <v>41</v>
      </c>
      <c r="BD4" s="17" t="s">
        <v>32</v>
      </c>
      <c r="BE4" s="16" t="s">
        <v>40</v>
      </c>
      <c r="BF4" s="16" t="s">
        <v>41</v>
      </c>
      <c r="BG4" s="17" t="s">
        <v>32</v>
      </c>
      <c r="BH4" s="16" t="s">
        <v>40</v>
      </c>
      <c r="BI4" s="16" t="s">
        <v>41</v>
      </c>
      <c r="BJ4" s="294"/>
      <c r="BK4" s="294"/>
      <c r="BL4" s="297"/>
      <c r="BM4" s="294"/>
    </row>
    <row r="5" spans="1:65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26">
        <v>4842</v>
      </c>
      <c r="T5" s="27">
        <v>4842</v>
      </c>
      <c r="U5" s="28">
        <f t="shared" ref="U5:U29" si="1">T5/S5*100</f>
        <v>100</v>
      </c>
      <c r="V5" s="29"/>
      <c r="W5" s="26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4000</v>
      </c>
      <c r="AV5" s="35">
        <f>AU5/AT5*100</f>
        <v>94.161958568738228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18606</v>
      </c>
      <c r="BB5" s="34"/>
      <c r="BC5" s="34">
        <v>9570</v>
      </c>
      <c r="BD5" s="36" t="s">
        <v>71</v>
      </c>
      <c r="BE5" s="34">
        <v>17816</v>
      </c>
      <c r="BF5" s="32"/>
      <c r="BG5" s="32">
        <f>BF5/BE5*100</f>
        <v>0</v>
      </c>
      <c r="BH5" s="34">
        <v>2800</v>
      </c>
      <c r="BI5" s="37"/>
      <c r="BJ5" s="34">
        <v>3513</v>
      </c>
      <c r="BK5" s="36">
        <f>((AX5*0.45) + (BA5*0.34) + (BF5/1.33*0.18) + (BI5*0.2))/BJ5*10</f>
        <v>19.609991460290352</v>
      </c>
      <c r="BL5" s="34">
        <v>800</v>
      </c>
      <c r="BM5" s="38"/>
    </row>
    <row r="6" spans="1:65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/>
      <c r="AW6" s="34">
        <v>0</v>
      </c>
      <c r="AX6" s="34"/>
      <c r="AY6" s="34"/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2">BF6/BE6*100</f>
        <v>#DIV/0!</v>
      </c>
      <c r="BH6" s="34">
        <v>0</v>
      </c>
      <c r="BI6" s="37"/>
      <c r="BJ6" s="34"/>
      <c r="BK6" s="36" t="e">
        <f t="shared" ref="BK6:BK30" si="3">((AX6*0.45) + (BA6*0.34) + (BF6/1.33*0.18) + (BI6*0.2))/BJ6*10</f>
        <v>#DIV/0!</v>
      </c>
      <c r="BL6" s="34"/>
      <c r="BM6" s="38"/>
    </row>
    <row r="7" spans="1:65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4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5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ref="AV7:AV30" si="6">AU7/AT7*100</f>
        <v>96.269554753309265</v>
      </c>
      <c r="AW7" s="34">
        <v>800</v>
      </c>
      <c r="AX7" s="34">
        <v>750</v>
      </c>
      <c r="AY7" s="34">
        <f t="shared" ref="AY7:AY30" si="7">AX7/AW7*100</f>
        <v>93.75</v>
      </c>
      <c r="AZ7" s="34">
        <v>9500</v>
      </c>
      <c r="BA7" s="34">
        <v>10853</v>
      </c>
      <c r="BB7" s="34">
        <v>1375</v>
      </c>
      <c r="BC7" s="34">
        <v>1500</v>
      </c>
      <c r="BD7" s="36">
        <f t="shared" ref="BD7:BD30" si="8">BA7/AZ7*100</f>
        <v>114.2421052631579</v>
      </c>
      <c r="BE7" s="34">
        <v>9100</v>
      </c>
      <c r="BF7" s="34"/>
      <c r="BG7" s="32">
        <f t="shared" si="2"/>
        <v>0</v>
      </c>
      <c r="BH7" s="34">
        <v>1000</v>
      </c>
      <c r="BI7" s="37"/>
      <c r="BJ7" s="34">
        <v>1470</v>
      </c>
      <c r="BK7" s="36">
        <f t="shared" si="3"/>
        <v>27.398095238095237</v>
      </c>
      <c r="BL7" s="34">
        <v>150</v>
      </c>
      <c r="BM7" s="38"/>
    </row>
    <row r="8" spans="1:65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4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5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700</v>
      </c>
      <c r="AV8" s="35">
        <f t="shared" si="6"/>
        <v>56.772100567721004</v>
      </c>
      <c r="AW8" s="34">
        <v>371</v>
      </c>
      <c r="AX8" s="34">
        <v>371</v>
      </c>
      <c r="AY8" s="34">
        <f t="shared" si="7"/>
        <v>100</v>
      </c>
      <c r="AZ8" s="34">
        <v>1400</v>
      </c>
      <c r="BA8" s="34">
        <v>1150</v>
      </c>
      <c r="BB8" s="34"/>
      <c r="BC8" s="34">
        <v>170</v>
      </c>
      <c r="BD8" s="36">
        <f t="shared" si="8"/>
        <v>82.142857142857139</v>
      </c>
      <c r="BE8" s="34">
        <v>2700</v>
      </c>
      <c r="BF8" s="34">
        <v>1000</v>
      </c>
      <c r="BG8" s="32">
        <f t="shared" si="2"/>
        <v>37.037037037037038</v>
      </c>
      <c r="BH8" s="34">
        <v>300</v>
      </c>
      <c r="BI8" s="37"/>
      <c r="BJ8" s="34">
        <v>450</v>
      </c>
      <c r="BK8" s="36">
        <f t="shared" si="3"/>
        <v>15.406407685881369</v>
      </c>
      <c r="BL8" s="34">
        <v>120</v>
      </c>
      <c r="BM8" s="38"/>
    </row>
    <row r="9" spans="1:65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4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5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1333</v>
      </c>
      <c r="AV9" s="35">
        <f t="shared" si="6"/>
        <v>98.813936249073393</v>
      </c>
      <c r="AW9" s="34">
        <v>1000</v>
      </c>
      <c r="AX9" s="34">
        <v>610</v>
      </c>
      <c r="AY9" s="34">
        <f t="shared" si="7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8"/>
        <v>188.94285714285715</v>
      </c>
      <c r="BE9" s="34">
        <v>5000</v>
      </c>
      <c r="BF9" s="34"/>
      <c r="BG9" s="32">
        <f>BF9/BE9*100</f>
        <v>0</v>
      </c>
      <c r="BH9" s="34">
        <v>1000</v>
      </c>
      <c r="BI9" s="37"/>
      <c r="BJ9" s="34">
        <v>957</v>
      </c>
      <c r="BK9" s="36">
        <f t="shared" si="3"/>
        <v>26.362800417972831</v>
      </c>
      <c r="BL9" s="34"/>
      <c r="BM9" s="38"/>
    </row>
    <row r="10" spans="1:65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4"/>
        <v>100</v>
      </c>
      <c r="K10" s="23">
        <v>0</v>
      </c>
      <c r="L10" s="20"/>
      <c r="M10" s="22"/>
      <c r="N10" s="20">
        <v>655</v>
      </c>
      <c r="O10" s="20"/>
      <c r="P10" s="20">
        <f t="shared" si="5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6"/>
        <v>90.649350649350652</v>
      </c>
      <c r="AW10" s="34">
        <v>310</v>
      </c>
      <c r="AX10" s="34">
        <v>183</v>
      </c>
      <c r="AY10" s="34">
        <f t="shared" si="7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8"/>
        <v>87.31481481481481</v>
      </c>
      <c r="BE10" s="34">
        <v>0</v>
      </c>
      <c r="BF10" s="34"/>
      <c r="BG10" s="32" t="e">
        <f t="shared" si="2"/>
        <v>#DIV/0!</v>
      </c>
      <c r="BH10" s="34">
        <v>300</v>
      </c>
      <c r="BI10" s="37"/>
      <c r="BJ10" s="34">
        <v>651</v>
      </c>
      <c r="BK10" s="36">
        <f t="shared" si="3"/>
        <v>25.89016897081413</v>
      </c>
      <c r="BL10" s="34"/>
      <c r="BM10" s="38"/>
    </row>
    <row r="11" spans="1:65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4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5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6"/>
        <v>87.677725118483409</v>
      </c>
      <c r="AW11" s="34">
        <v>258</v>
      </c>
      <c r="AX11" s="34">
        <v>350</v>
      </c>
      <c r="AY11" s="34">
        <f t="shared" si="7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8"/>
        <v>160</v>
      </c>
      <c r="BE11" s="34">
        <v>2660</v>
      </c>
      <c r="BF11" s="34"/>
      <c r="BG11" s="32">
        <f t="shared" si="2"/>
        <v>0</v>
      </c>
      <c r="BH11" s="34">
        <v>400</v>
      </c>
      <c r="BI11" s="37"/>
      <c r="BJ11" s="34">
        <v>436</v>
      </c>
      <c r="BK11" s="36">
        <f t="shared" si="3"/>
        <v>12.970183486238531</v>
      </c>
      <c r="BL11" s="34">
        <v>50</v>
      </c>
      <c r="BM11" s="38">
        <v>60</v>
      </c>
    </row>
    <row r="12" spans="1:65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4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5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6"/>
        <v>100</v>
      </c>
      <c r="AW12" s="34">
        <v>1366</v>
      </c>
      <c r="AX12" s="34">
        <v>534</v>
      </c>
      <c r="AY12" s="34">
        <f t="shared" si="7"/>
        <v>39.092240117130302</v>
      </c>
      <c r="AZ12" s="34">
        <v>4252</v>
      </c>
      <c r="BA12" s="34">
        <v>3259</v>
      </c>
      <c r="BB12" s="34">
        <v>1372</v>
      </c>
      <c r="BC12" s="34">
        <v>843</v>
      </c>
      <c r="BD12" s="36">
        <f t="shared" si="8"/>
        <v>76.64628410159925</v>
      </c>
      <c r="BE12" s="34">
        <v>7085</v>
      </c>
      <c r="BF12" s="34">
        <v>2500</v>
      </c>
      <c r="BG12" s="32">
        <f t="shared" si="2"/>
        <v>35.285815102328868</v>
      </c>
      <c r="BH12" s="34">
        <v>1046</v>
      </c>
      <c r="BI12" s="37"/>
      <c r="BJ12" s="34">
        <v>1365</v>
      </c>
      <c r="BK12" s="36">
        <f t="shared" si="3"/>
        <v>12.356819521330799</v>
      </c>
      <c r="BL12" s="34">
        <v>100</v>
      </c>
      <c r="BM12" s="38"/>
    </row>
    <row r="13" spans="1:65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4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5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6"/>
        <v>82.946250829462514</v>
      </c>
      <c r="AW13" s="34">
        <v>549</v>
      </c>
      <c r="AX13" s="34">
        <v>600</v>
      </c>
      <c r="AY13" s="34">
        <f t="shared" si="7"/>
        <v>109.28961748633881</v>
      </c>
      <c r="AZ13" s="34">
        <v>4500</v>
      </c>
      <c r="BA13" s="34">
        <v>5150</v>
      </c>
      <c r="BB13" s="34"/>
      <c r="BC13" s="34"/>
      <c r="BD13" s="36">
        <f t="shared" si="8"/>
        <v>114.44444444444444</v>
      </c>
      <c r="BE13" s="34">
        <v>0</v>
      </c>
      <c r="BF13" s="34"/>
      <c r="BG13" s="32" t="e">
        <f t="shared" si="2"/>
        <v>#DIV/0!</v>
      </c>
      <c r="BH13" s="34">
        <v>305</v>
      </c>
      <c r="BI13" s="37"/>
      <c r="BJ13" s="34">
        <v>450</v>
      </c>
      <c r="BK13" s="36">
        <f t="shared" si="3"/>
        <v>44.911111111111111</v>
      </c>
      <c r="BL13" s="34">
        <v>200</v>
      </c>
      <c r="BM13" s="38"/>
    </row>
    <row r="14" spans="1:65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4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5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6"/>
        <v>100</v>
      </c>
      <c r="AW14" s="34">
        <v>610</v>
      </c>
      <c r="AX14" s="34">
        <v>622</v>
      </c>
      <c r="AY14" s="34">
        <f t="shared" si="7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8"/>
        <v>59.517543859649123</v>
      </c>
      <c r="BE14" s="34">
        <v>3765</v>
      </c>
      <c r="BF14" s="34">
        <v>1920</v>
      </c>
      <c r="BG14" s="32">
        <f t="shared" si="2"/>
        <v>50.996015936254977</v>
      </c>
      <c r="BH14" s="34">
        <v>230</v>
      </c>
      <c r="BI14" s="37"/>
      <c r="BJ14" s="34">
        <v>588</v>
      </c>
      <c r="BK14" s="36">
        <f t="shared" si="3"/>
        <v>17.026014014628409</v>
      </c>
      <c r="BL14" s="34"/>
      <c r="BM14" s="38"/>
    </row>
    <row r="15" spans="1:65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4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5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6"/>
        <v>84.67400508044031</v>
      </c>
      <c r="AW15" s="34">
        <v>694</v>
      </c>
      <c r="AX15" s="34">
        <v>800</v>
      </c>
      <c r="AY15" s="34">
        <f t="shared" si="7"/>
        <v>115.27377521613833</v>
      </c>
      <c r="AZ15" s="34">
        <v>3901</v>
      </c>
      <c r="BA15" s="34">
        <v>3300</v>
      </c>
      <c r="BB15" s="34">
        <v>500</v>
      </c>
      <c r="BC15" s="34">
        <v>400</v>
      </c>
      <c r="BD15" s="36">
        <f t="shared" si="8"/>
        <v>84.593693924634707</v>
      </c>
      <c r="BE15" s="34">
        <v>2700</v>
      </c>
      <c r="BF15" s="34">
        <v>5300</v>
      </c>
      <c r="BG15" s="32">
        <f t="shared" si="2"/>
        <v>196.2962962962963</v>
      </c>
      <c r="BH15" s="34">
        <v>574</v>
      </c>
      <c r="BI15" s="37"/>
      <c r="BJ15" s="34">
        <v>706</v>
      </c>
      <c r="BK15" s="36">
        <f t="shared" si="3"/>
        <v>31.151462224967513</v>
      </c>
      <c r="BL15" s="34"/>
      <c r="BM15" s="38">
        <v>100</v>
      </c>
    </row>
    <row r="16" spans="1:65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4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5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1336</v>
      </c>
      <c r="AV16" s="35">
        <f t="shared" si="6"/>
        <v>80.385078219013238</v>
      </c>
      <c r="AW16" s="34">
        <v>800</v>
      </c>
      <c r="AX16" s="34">
        <v>702</v>
      </c>
      <c r="AY16" s="34">
        <f t="shared" si="7"/>
        <v>87.75</v>
      </c>
      <c r="AZ16" s="34">
        <v>4900</v>
      </c>
      <c r="BA16" s="34">
        <v>4787</v>
      </c>
      <c r="BB16" s="34">
        <v>1297</v>
      </c>
      <c r="BC16" s="34">
        <v>930.6</v>
      </c>
      <c r="BD16" s="36">
        <f t="shared" si="8"/>
        <v>97.693877551020407</v>
      </c>
      <c r="BE16" s="34">
        <v>10250</v>
      </c>
      <c r="BF16" s="34">
        <v>2875</v>
      </c>
      <c r="BG16" s="32">
        <f t="shared" si="2"/>
        <v>28.04878048780488</v>
      </c>
      <c r="BH16" s="34">
        <v>1400</v>
      </c>
      <c r="BI16" s="37"/>
      <c r="BJ16" s="34">
        <v>1316</v>
      </c>
      <c r="BK16" s="36">
        <f t="shared" si="3"/>
        <v>17.724754896359443</v>
      </c>
      <c r="BL16" s="34"/>
      <c r="BM16" s="44">
        <v>140</v>
      </c>
    </row>
    <row r="17" spans="1:65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4"/>
        <v>100</v>
      </c>
      <c r="K17" s="102">
        <v>0</v>
      </c>
      <c r="L17" s="101"/>
      <c r="M17" s="42"/>
      <c r="N17" s="101">
        <v>220</v>
      </c>
      <c r="O17" s="101"/>
      <c r="P17" s="101">
        <f t="shared" si="5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6"/>
        <v>100</v>
      </c>
      <c r="AW17" s="34">
        <v>210</v>
      </c>
      <c r="AX17" s="34">
        <v>200</v>
      </c>
      <c r="AY17" s="34">
        <f t="shared" si="7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8"/>
        <v>108</v>
      </c>
      <c r="BE17" s="34">
        <v>0</v>
      </c>
      <c r="BF17" s="34">
        <v>1000</v>
      </c>
      <c r="BG17" s="32" t="e">
        <f t="shared" si="2"/>
        <v>#DIV/0!</v>
      </c>
      <c r="BH17" s="34">
        <v>400</v>
      </c>
      <c r="BI17" s="37"/>
      <c r="BJ17" s="34">
        <v>254</v>
      </c>
      <c r="BK17" s="36">
        <f t="shared" si="3"/>
        <v>45.013320703333136</v>
      </c>
      <c r="BL17" s="34"/>
      <c r="BM17" s="38"/>
    </row>
    <row r="18" spans="1:65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4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5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>AU18/AT18*100</f>
        <v>96.531413612565444</v>
      </c>
      <c r="AW18" s="34">
        <v>300</v>
      </c>
      <c r="AX18" s="34">
        <v>362</v>
      </c>
      <c r="AY18" s="34">
        <f t="shared" si="7"/>
        <v>120.66666666666667</v>
      </c>
      <c r="AZ18" s="34">
        <v>1000</v>
      </c>
      <c r="BA18" s="34">
        <v>1400</v>
      </c>
      <c r="BB18" s="34"/>
      <c r="BC18" s="34">
        <v>400</v>
      </c>
      <c r="BD18" s="36">
        <f t="shared" si="8"/>
        <v>140</v>
      </c>
      <c r="BE18" s="34">
        <v>2620</v>
      </c>
      <c r="BF18" s="34">
        <v>1100</v>
      </c>
      <c r="BG18" s="32">
        <f t="shared" si="2"/>
        <v>41.984732824427482</v>
      </c>
      <c r="BH18" s="34">
        <v>315</v>
      </c>
      <c r="BI18" s="37"/>
      <c r="BJ18" s="34">
        <v>380</v>
      </c>
      <c r="BK18" s="36">
        <f t="shared" si="3"/>
        <v>20.730846853977049</v>
      </c>
      <c r="BL18" s="34">
        <v>15</v>
      </c>
      <c r="BM18" s="38"/>
    </row>
    <row r="19" spans="1:65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4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5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6"/>
        <v>81.355932203389841</v>
      </c>
      <c r="AW19" s="34">
        <v>260</v>
      </c>
      <c r="AX19" s="34">
        <v>127</v>
      </c>
      <c r="AY19" s="34">
        <f t="shared" si="7"/>
        <v>48.846153846153847</v>
      </c>
      <c r="AZ19" s="34">
        <v>350</v>
      </c>
      <c r="BA19" s="34"/>
      <c r="BB19" s="34"/>
      <c r="BC19" s="34"/>
      <c r="BD19" s="36">
        <f t="shared" si="8"/>
        <v>0</v>
      </c>
      <c r="BE19" s="34">
        <v>2620</v>
      </c>
      <c r="BF19" s="34">
        <v>2720</v>
      </c>
      <c r="BG19" s="32">
        <f t="shared" si="2"/>
        <v>103.81679389312977</v>
      </c>
      <c r="BH19" s="34">
        <v>300</v>
      </c>
      <c r="BI19" s="37"/>
      <c r="BJ19" s="34">
        <v>257</v>
      </c>
      <c r="BK19" s="36">
        <f t="shared" si="3"/>
        <v>16.547482519528391</v>
      </c>
      <c r="BL19" s="34"/>
      <c r="BM19" s="38"/>
    </row>
    <row r="20" spans="1:65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4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5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6"/>
        <v>75.268817204301072</v>
      </c>
      <c r="AW20" s="34">
        <v>108</v>
      </c>
      <c r="AX20" s="34">
        <v>131</v>
      </c>
      <c r="AY20" s="34">
        <f t="shared" si="7"/>
        <v>121.2962962962963</v>
      </c>
      <c r="AZ20" s="34"/>
      <c r="BA20" s="34"/>
      <c r="BB20" s="34"/>
      <c r="BC20" s="34"/>
      <c r="BD20" s="36" t="e">
        <f t="shared" si="8"/>
        <v>#DIV/0!</v>
      </c>
      <c r="BE20" s="34">
        <v>2358</v>
      </c>
      <c r="BF20" s="34">
        <v>1310</v>
      </c>
      <c r="BG20" s="32">
        <f t="shared" si="2"/>
        <v>55.555555555555557</v>
      </c>
      <c r="BH20" s="34">
        <v>100</v>
      </c>
      <c r="BI20" s="37"/>
      <c r="BJ20" s="34">
        <v>135</v>
      </c>
      <c r="BK20" s="36">
        <f t="shared" si="3"/>
        <v>17.499498746867165</v>
      </c>
      <c r="BL20" s="34"/>
      <c r="BM20" s="38"/>
    </row>
    <row r="21" spans="1:65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4"/>
        <v>0</v>
      </c>
      <c r="K21" s="23">
        <v>0</v>
      </c>
      <c r="L21" s="20"/>
      <c r="M21" s="22"/>
      <c r="N21" s="20">
        <v>569</v>
      </c>
      <c r="O21" s="20"/>
      <c r="P21" s="20">
        <f t="shared" si="5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6"/>
        <v>100</v>
      </c>
      <c r="AW21" s="34"/>
      <c r="AX21" s="34"/>
      <c r="AY21" s="34" t="e">
        <f t="shared" si="7"/>
        <v>#DIV/0!</v>
      </c>
      <c r="AZ21" s="34"/>
      <c r="BA21" s="34"/>
      <c r="BB21" s="34"/>
      <c r="BC21" s="34"/>
      <c r="BD21" s="36" t="e">
        <f t="shared" si="8"/>
        <v>#DIV/0!</v>
      </c>
      <c r="BE21" s="34">
        <v>0</v>
      </c>
      <c r="BF21" s="34"/>
      <c r="BG21" s="32" t="e">
        <f t="shared" si="2"/>
        <v>#DIV/0!</v>
      </c>
      <c r="BH21" s="34"/>
      <c r="BI21" s="37"/>
      <c r="BJ21" s="34"/>
      <c r="BK21" s="36" t="e">
        <f t="shared" si="3"/>
        <v>#DIV/0!</v>
      </c>
      <c r="BL21" s="34"/>
      <c r="BM21" s="38"/>
    </row>
    <row r="22" spans="1:65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4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5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6"/>
        <v>96.029495178672718</v>
      </c>
      <c r="AW22" s="34">
        <v>360</v>
      </c>
      <c r="AX22" s="34">
        <v>770</v>
      </c>
      <c r="AY22" s="34">
        <f t="shared" si="7"/>
        <v>213.88888888888889</v>
      </c>
      <c r="AZ22" s="34">
        <v>1500</v>
      </c>
      <c r="BA22" s="34">
        <v>490</v>
      </c>
      <c r="BB22" s="34">
        <v>490</v>
      </c>
      <c r="BC22" s="34"/>
      <c r="BD22" s="36">
        <f t="shared" si="8"/>
        <v>32.666666666666664</v>
      </c>
      <c r="BE22" s="34">
        <v>0</v>
      </c>
      <c r="BF22" s="34"/>
      <c r="BG22" s="32" t="e">
        <f t="shared" si="2"/>
        <v>#DIV/0!</v>
      </c>
      <c r="BH22" s="34">
        <v>100</v>
      </c>
      <c r="BI22" s="37"/>
      <c r="BJ22" s="34">
        <v>217</v>
      </c>
      <c r="BK22" s="36">
        <f t="shared" si="3"/>
        <v>23.645161290322584</v>
      </c>
      <c r="BL22" s="34"/>
      <c r="BM22" s="38"/>
    </row>
    <row r="23" spans="1:65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4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5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393</v>
      </c>
      <c r="AV23" s="35">
        <f t="shared" si="6"/>
        <v>27.695560253699792</v>
      </c>
      <c r="AW23" s="34">
        <v>370</v>
      </c>
      <c r="AX23" s="34">
        <v>421</v>
      </c>
      <c r="AY23" s="34">
        <f t="shared" si="7"/>
        <v>113.78378378378378</v>
      </c>
      <c r="AZ23" s="34">
        <v>4500</v>
      </c>
      <c r="BA23" s="34">
        <v>923</v>
      </c>
      <c r="BB23" s="34"/>
      <c r="BC23" s="34"/>
      <c r="BD23" s="36">
        <f t="shared" si="8"/>
        <v>20.511111111111109</v>
      </c>
      <c r="BE23" s="34">
        <v>1625</v>
      </c>
      <c r="BF23" s="34"/>
      <c r="BG23" s="32">
        <f t="shared" si="2"/>
        <v>0</v>
      </c>
      <c r="BH23" s="34">
        <v>60</v>
      </c>
      <c r="BI23" s="37"/>
      <c r="BJ23" s="34">
        <v>415</v>
      </c>
      <c r="BK23" s="36">
        <f t="shared" si="3"/>
        <v>12.12698795180723</v>
      </c>
      <c r="BL23" s="34"/>
      <c r="BM23" s="38"/>
    </row>
    <row r="24" spans="1:65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26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26"/>
      <c r="X24" s="48"/>
      <c r="Y24" s="26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6"/>
        <v>0</v>
      </c>
      <c r="AW24" s="34"/>
      <c r="AX24" s="34"/>
      <c r="AY24" s="34" t="e">
        <f t="shared" si="7"/>
        <v>#DIV/0!</v>
      </c>
      <c r="AZ24" s="34"/>
      <c r="BA24" s="34"/>
      <c r="BB24" s="34"/>
      <c r="BC24" s="34"/>
      <c r="BD24" s="36" t="e">
        <f t="shared" si="8"/>
        <v>#DIV/0!</v>
      </c>
      <c r="BE24" s="34"/>
      <c r="BF24" s="34"/>
      <c r="BG24" s="32" t="e">
        <f t="shared" si="2"/>
        <v>#DIV/0!</v>
      </c>
      <c r="BH24" s="34"/>
      <c r="BI24" s="37"/>
      <c r="BJ24" s="34"/>
      <c r="BK24" s="36" t="e">
        <f t="shared" si="3"/>
        <v>#DIV/0!</v>
      </c>
      <c r="BL24" s="34"/>
      <c r="BM24" s="38"/>
    </row>
    <row r="25" spans="1:65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26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26"/>
      <c r="X25" s="48"/>
      <c r="Y25" s="26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51">
        <f t="shared" si="6"/>
        <v>100</v>
      </c>
      <c r="AW25" s="34"/>
      <c r="AX25" s="34">
        <v>335</v>
      </c>
      <c r="AY25" s="34" t="e">
        <f t="shared" si="7"/>
        <v>#DIV/0!</v>
      </c>
      <c r="AZ25" s="34"/>
      <c r="BA25" s="34"/>
      <c r="BB25" s="34"/>
      <c r="BC25" s="34"/>
      <c r="BD25" s="36" t="e">
        <f t="shared" si="8"/>
        <v>#DIV/0!</v>
      </c>
      <c r="BE25" s="34"/>
      <c r="BF25" s="34"/>
      <c r="BG25" s="32" t="e">
        <f t="shared" si="2"/>
        <v>#DIV/0!</v>
      </c>
      <c r="BH25" s="34"/>
      <c r="BI25" s="37"/>
      <c r="BJ25" s="34"/>
      <c r="BK25" s="36" t="e">
        <f t="shared" si="3"/>
        <v>#DIV/0!</v>
      </c>
      <c r="BL25" s="34"/>
      <c r="BM25" s="38"/>
    </row>
    <row r="26" spans="1:65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62">
        <v>185</v>
      </c>
      <c r="AU26" s="63">
        <v>185</v>
      </c>
      <c r="AV26" s="51">
        <f t="shared" si="6"/>
        <v>100</v>
      </c>
      <c r="AW26" s="62"/>
      <c r="AX26" s="62"/>
      <c r="AY26" s="34" t="e">
        <f t="shared" si="7"/>
        <v>#DIV/0!</v>
      </c>
      <c r="AZ26" s="62"/>
      <c r="BA26" s="62">
        <v>1600</v>
      </c>
      <c r="BB26" s="62"/>
      <c r="BC26" s="62"/>
      <c r="BD26" s="36" t="e">
        <f t="shared" si="8"/>
        <v>#DIV/0!</v>
      </c>
      <c r="BE26" s="62"/>
      <c r="BF26" s="62"/>
      <c r="BG26" s="32" t="e">
        <f t="shared" si="2"/>
        <v>#DIV/0!</v>
      </c>
      <c r="BH26" s="62"/>
      <c r="BI26" s="64"/>
      <c r="BJ26" s="64"/>
      <c r="BK26" s="36" t="e">
        <f t="shared" si="3"/>
        <v>#DIV/0!</v>
      </c>
      <c r="BL26" s="62"/>
      <c r="BM26" s="65"/>
    </row>
    <row r="27" spans="1:65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71">
        <f t="shared" si="10"/>
        <v>22838</v>
      </c>
      <c r="AV27" s="35">
        <f t="shared" si="6"/>
        <v>86.464998296293487</v>
      </c>
      <c r="AW27" s="69">
        <f t="shared" si="10"/>
        <v>10366</v>
      </c>
      <c r="AX27" s="71">
        <f t="shared" si="10"/>
        <v>9119</v>
      </c>
      <c r="AY27" s="34">
        <f t="shared" si="7"/>
        <v>87.970287478294424</v>
      </c>
      <c r="AZ27" s="69">
        <f t="shared" si="10"/>
        <v>72233</v>
      </c>
      <c r="BA27" s="71">
        <f t="shared" si="10"/>
        <v>68103</v>
      </c>
      <c r="BB27" s="72">
        <f t="shared" si="10"/>
        <v>11402</v>
      </c>
      <c r="BC27" s="72">
        <f t="shared" si="10"/>
        <v>20181.599999999999</v>
      </c>
      <c r="BD27" s="36">
        <f t="shared" si="8"/>
        <v>94.28239170462254</v>
      </c>
      <c r="BE27" s="73">
        <f>SUM(BE5:BE26)</f>
        <v>70299</v>
      </c>
      <c r="BF27" s="73">
        <f t="shared" ref="BF27:BI27" si="11">SUM(BF5:BF26)</f>
        <v>19725</v>
      </c>
      <c r="BG27" s="32">
        <f t="shared" si="2"/>
        <v>28.058720607690006</v>
      </c>
      <c r="BH27" s="73">
        <f t="shared" si="11"/>
        <v>10630</v>
      </c>
      <c r="BI27" s="73">
        <f t="shared" si="11"/>
        <v>0</v>
      </c>
      <c r="BJ27" s="73">
        <f>SUM(BJ5:BJ26)</f>
        <v>13560</v>
      </c>
      <c r="BK27" s="36">
        <f t="shared" si="3"/>
        <v>22.070884124026882</v>
      </c>
      <c r="BL27" s="73">
        <f>SUM(BL5:BL26)</f>
        <v>1435</v>
      </c>
      <c r="BM27" s="73">
        <f>SUM(BM5:BM26)</f>
        <v>300</v>
      </c>
    </row>
    <row r="28" spans="1:65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62">
        <v>15</v>
      </c>
      <c r="AM28" s="62">
        <v>15</v>
      </c>
      <c r="AN28" s="62">
        <v>13</v>
      </c>
      <c r="AO28" s="62">
        <v>5</v>
      </c>
      <c r="AP28" s="62">
        <v>20</v>
      </c>
      <c r="AQ28" s="62">
        <v>10</v>
      </c>
      <c r="AR28" s="62"/>
      <c r="AS28" s="61"/>
      <c r="AT28" s="83">
        <v>8554</v>
      </c>
      <c r="AU28" s="63">
        <v>8150</v>
      </c>
      <c r="AV28" s="35">
        <f t="shared" si="6"/>
        <v>95.277063362169741</v>
      </c>
      <c r="AW28" s="62">
        <v>2000</v>
      </c>
      <c r="AX28" s="62">
        <v>3000</v>
      </c>
      <c r="AY28" s="34">
        <f t="shared" si="7"/>
        <v>150</v>
      </c>
      <c r="AZ28" s="62">
        <v>4420</v>
      </c>
      <c r="BA28" s="62">
        <v>3800</v>
      </c>
      <c r="BB28" s="62">
        <v>800</v>
      </c>
      <c r="BC28" s="62"/>
      <c r="BD28" s="36">
        <f t="shared" si="8"/>
        <v>85.972850678733039</v>
      </c>
      <c r="BE28" s="62">
        <v>9400</v>
      </c>
      <c r="BF28" s="62">
        <v>7000</v>
      </c>
      <c r="BG28" s="32">
        <f t="shared" si="2"/>
        <v>74.468085106382972</v>
      </c>
      <c r="BH28" s="62">
        <v>2000</v>
      </c>
      <c r="BI28" s="64"/>
      <c r="BJ28" s="62">
        <v>2411</v>
      </c>
      <c r="BK28" s="36">
        <f t="shared" si="3"/>
        <v>14.88746752821498</v>
      </c>
      <c r="BL28" s="62"/>
      <c r="BM28" s="65"/>
    </row>
    <row r="29" spans="1:65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8">
        <f t="shared" si="12"/>
        <v>30988</v>
      </c>
      <c r="AV29" s="35">
        <f t="shared" si="6"/>
        <v>88.620699516687168</v>
      </c>
      <c r="AW29" s="87">
        <f t="shared" si="12"/>
        <v>12366</v>
      </c>
      <c r="AX29" s="88">
        <f t="shared" si="12"/>
        <v>12119</v>
      </c>
      <c r="AY29" s="34">
        <f t="shared" si="7"/>
        <v>98.002587740579003</v>
      </c>
      <c r="AZ29" s="87">
        <f t="shared" si="12"/>
        <v>76653</v>
      </c>
      <c r="BA29" s="88">
        <f t="shared" si="12"/>
        <v>71903</v>
      </c>
      <c r="BB29" s="85">
        <f t="shared" si="12"/>
        <v>12202</v>
      </c>
      <c r="BC29" s="89">
        <f t="shared" si="12"/>
        <v>20181.599999999999</v>
      </c>
      <c r="BD29" s="36">
        <f t="shared" si="8"/>
        <v>93.803243186828951</v>
      </c>
      <c r="BE29" s="85">
        <f t="shared" si="12"/>
        <v>79699</v>
      </c>
      <c r="BF29" s="85">
        <f t="shared" si="12"/>
        <v>26725</v>
      </c>
      <c r="BG29" s="32">
        <f t="shared" si="2"/>
        <v>33.53241571412439</v>
      </c>
      <c r="BH29" s="85">
        <f t="shared" si="12"/>
        <v>12630</v>
      </c>
      <c r="BI29" s="89">
        <f t="shared" si="12"/>
        <v>0</v>
      </c>
      <c r="BJ29" s="85">
        <f>SUM(BJ27:BJ28)</f>
        <v>15971</v>
      </c>
      <c r="BK29" s="36">
        <f t="shared" si="3"/>
        <v>20.986467530670016</v>
      </c>
      <c r="BL29" s="85">
        <f>SUM(BL27:BL28)</f>
        <v>1435</v>
      </c>
      <c r="BM29" s="85">
        <f>SUM(BM27:BM28)</f>
        <v>300</v>
      </c>
    </row>
    <row r="30" spans="1:65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24948</v>
      </c>
      <c r="AV30" s="35">
        <f t="shared" si="6"/>
        <v>88.29275198187996</v>
      </c>
      <c r="AW30" s="73">
        <v>10000</v>
      </c>
      <c r="AX30" s="73">
        <v>10825</v>
      </c>
      <c r="AY30" s="34">
        <f t="shared" si="7"/>
        <v>108.25</v>
      </c>
      <c r="AZ30" s="73">
        <v>58700</v>
      </c>
      <c r="BA30" s="73">
        <v>83274</v>
      </c>
      <c r="BB30" s="73">
        <v>13763</v>
      </c>
      <c r="BC30" s="73">
        <v>11214</v>
      </c>
      <c r="BD30" s="36">
        <f t="shared" si="8"/>
        <v>141.86371379897787</v>
      </c>
      <c r="BE30" s="73">
        <v>77935</v>
      </c>
      <c r="BF30" s="73">
        <v>35678</v>
      </c>
      <c r="BG30" s="32">
        <f t="shared" si="2"/>
        <v>45.77917495348688</v>
      </c>
      <c r="BH30" s="73"/>
      <c r="BI30" s="73"/>
      <c r="BJ30" s="73">
        <v>13562</v>
      </c>
      <c r="BK30" s="36">
        <f t="shared" si="3"/>
        <v>28.029060244624247</v>
      </c>
      <c r="BL30" s="62"/>
      <c r="BM30" s="65"/>
    </row>
    <row r="31" spans="1:65" ht="18" x14ac:dyDescent="0.35">
      <c r="A31" s="92"/>
      <c r="B31" s="93"/>
    </row>
    <row r="32" spans="1:65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8">
    <mergeCell ref="AB32:AZ32"/>
    <mergeCell ref="BJ2:BJ4"/>
    <mergeCell ref="BK2:BK4"/>
    <mergeCell ref="BL2:BL4"/>
    <mergeCell ref="BM2:BM4"/>
    <mergeCell ref="BE2:BG3"/>
    <mergeCell ref="BH2:BI3"/>
    <mergeCell ref="AF2:AF4"/>
    <mergeCell ref="AL3:AM3"/>
    <mergeCell ref="AN3:AO3"/>
    <mergeCell ref="AP3:AQ3"/>
    <mergeCell ref="AR3:AS3"/>
    <mergeCell ref="BB2:BB3"/>
    <mergeCell ref="BC2:BC3"/>
    <mergeCell ref="BD2:BD3"/>
    <mergeCell ref="AG2:AG4"/>
    <mergeCell ref="C3:C4"/>
    <mergeCell ref="D3:D4"/>
    <mergeCell ref="E3:G3"/>
    <mergeCell ref="H3:J3"/>
    <mergeCell ref="K3:M3"/>
    <mergeCell ref="S2:Z2"/>
    <mergeCell ref="AB2:AB4"/>
    <mergeCell ref="AC2:AC4"/>
    <mergeCell ref="AD2:AD4"/>
    <mergeCell ref="AE2:AE4"/>
    <mergeCell ref="Y3:Z3"/>
    <mergeCell ref="AH2:AI3"/>
    <mergeCell ref="AJ2:AK3"/>
    <mergeCell ref="AL2:AS2"/>
    <mergeCell ref="AT2:AV3"/>
    <mergeCell ref="AW2:AY3"/>
    <mergeCell ref="AH1:AS1"/>
    <mergeCell ref="AU1:BK1"/>
    <mergeCell ref="A2:A4"/>
    <mergeCell ref="B2:B4"/>
    <mergeCell ref="C2:D2"/>
    <mergeCell ref="E2:J2"/>
    <mergeCell ref="K2:P2"/>
    <mergeCell ref="Q2:Q4"/>
    <mergeCell ref="R2:R4"/>
    <mergeCell ref="S3:T3"/>
    <mergeCell ref="U3:U4"/>
    <mergeCell ref="V3:V4"/>
    <mergeCell ref="W3:X3"/>
    <mergeCell ref="A1:Z1"/>
    <mergeCell ref="N3:P3"/>
    <mergeCell ref="AZ2:BA3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view="pageBreakPreview" zoomScale="60" zoomScaleNormal="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13" sqref="H13"/>
    </sheetView>
  </sheetViews>
  <sheetFormatPr defaultRowHeight="13.2" x14ac:dyDescent="0.25"/>
  <cols>
    <col min="1" max="1" width="6.6640625" customWidth="1"/>
    <col min="2" max="2" width="30" style="209" customWidth="1"/>
    <col min="3" max="3" width="10.6640625" customWidth="1"/>
    <col min="4" max="4" width="10.33203125" style="39" customWidth="1"/>
    <col min="5" max="5" width="12.33203125" customWidth="1"/>
    <col min="6" max="6" width="11.33203125" hidden="1" customWidth="1"/>
    <col min="7" max="7" width="10.44140625" customWidth="1"/>
    <col min="8" max="8" width="9.5546875" customWidth="1"/>
    <col min="9" max="9" width="7.109375" customWidth="1"/>
    <col min="10" max="10" width="10.6640625" customWidth="1"/>
    <col min="11" max="11" width="9.109375" customWidth="1"/>
    <col min="12" max="12" width="6.6640625" customWidth="1"/>
    <col min="13" max="13" width="8.33203125" customWidth="1"/>
    <col min="14" max="14" width="7.109375" bestFit="1" customWidth="1"/>
    <col min="15" max="15" width="9.44140625" customWidth="1"/>
    <col min="16" max="16" width="9.5546875" customWidth="1"/>
    <col min="17" max="17" width="8.88671875" customWidth="1"/>
    <col min="18" max="18" width="7" customWidth="1"/>
    <col min="19" max="19" width="7.6640625" customWidth="1"/>
    <col min="20" max="20" width="8.6640625" customWidth="1"/>
    <col min="21" max="21" width="9.5546875" customWidth="1"/>
    <col min="22" max="22" width="9" customWidth="1"/>
    <col min="23" max="23" width="7.6640625" customWidth="1"/>
    <col min="24" max="24" width="8.44140625" customWidth="1"/>
    <col min="25" max="25" width="10.5546875" customWidth="1"/>
    <col min="26" max="26" width="8.6640625" customWidth="1"/>
    <col min="27" max="27" width="6.6640625" customWidth="1"/>
    <col min="28" max="28" width="8.88671875" customWidth="1"/>
    <col min="29" max="29" width="10.44140625" customWidth="1"/>
    <col min="30" max="30" width="9.6640625" customWidth="1"/>
    <col min="31" max="31" width="7.88671875" customWidth="1"/>
    <col min="32" max="32" width="8.6640625" customWidth="1"/>
    <col min="33" max="33" width="8.44140625" customWidth="1"/>
    <col min="34" max="34" width="7.33203125" customWidth="1"/>
    <col min="40" max="40" width="12" customWidth="1"/>
  </cols>
  <sheetData>
    <row r="1" spans="1:40" ht="67.2" customHeight="1" x14ac:dyDescent="0.25">
      <c r="B1" s="323" t="str">
        <f>[1]ЗК!A1</f>
        <v>Оперативные данные о ходе полевых работ Можгинский район на 19 августа 2019 года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142"/>
      <c r="AE1" s="142"/>
      <c r="AF1" s="142"/>
      <c r="AG1" s="142"/>
      <c r="AH1" s="142"/>
      <c r="AI1" s="142"/>
      <c r="AJ1" s="142"/>
      <c r="AK1" s="142"/>
    </row>
    <row r="2" spans="1:40" ht="63.6" customHeight="1" x14ac:dyDescent="0.25">
      <c r="A2" s="324"/>
      <c r="B2" s="327" t="s">
        <v>0</v>
      </c>
      <c r="C2" s="330" t="s">
        <v>78</v>
      </c>
      <c r="D2" s="331"/>
      <c r="E2" s="331"/>
      <c r="F2" s="331"/>
      <c r="G2" s="331"/>
      <c r="H2" s="331"/>
      <c r="I2" s="331"/>
      <c r="J2" s="331"/>
      <c r="K2" s="332"/>
      <c r="L2" s="333" t="s">
        <v>79</v>
      </c>
      <c r="M2" s="336" t="s">
        <v>80</v>
      </c>
      <c r="N2" s="337"/>
      <c r="O2" s="338" t="s">
        <v>81</v>
      </c>
      <c r="P2" s="341" t="s">
        <v>82</v>
      </c>
      <c r="Q2" s="342"/>
      <c r="R2" s="343"/>
      <c r="S2" s="341" t="s">
        <v>83</v>
      </c>
      <c r="T2" s="342"/>
      <c r="U2" s="342"/>
      <c r="V2" s="343"/>
      <c r="W2" s="341" t="s">
        <v>84</v>
      </c>
      <c r="X2" s="343"/>
      <c r="Y2" s="341" t="s">
        <v>85</v>
      </c>
      <c r="Z2" s="342"/>
      <c r="AA2" s="343"/>
      <c r="AB2" s="341" t="s">
        <v>86</v>
      </c>
      <c r="AC2" s="342"/>
      <c r="AD2" s="342"/>
      <c r="AE2" s="343"/>
      <c r="AF2" s="311" t="s">
        <v>87</v>
      </c>
      <c r="AG2" s="311"/>
      <c r="AH2" s="311"/>
      <c r="AI2" s="311"/>
      <c r="AJ2" s="311"/>
      <c r="AK2" s="311"/>
      <c r="AL2" s="311"/>
      <c r="AM2" s="311"/>
    </row>
    <row r="3" spans="1:40" ht="38.4" customHeight="1" x14ac:dyDescent="0.3">
      <c r="A3" s="325"/>
      <c r="B3" s="328"/>
      <c r="C3" s="317" t="s">
        <v>40</v>
      </c>
      <c r="D3" s="318" t="s">
        <v>88</v>
      </c>
      <c r="E3" s="320" t="s">
        <v>89</v>
      </c>
      <c r="F3" s="321"/>
      <c r="G3" s="321"/>
      <c r="H3" s="321"/>
      <c r="I3" s="322"/>
      <c r="J3" s="311" t="s">
        <v>90</v>
      </c>
      <c r="K3" s="311" t="s">
        <v>91</v>
      </c>
      <c r="L3" s="334"/>
      <c r="M3" s="310" t="s">
        <v>40</v>
      </c>
      <c r="N3" s="311" t="s">
        <v>41</v>
      </c>
      <c r="O3" s="339"/>
      <c r="P3" s="310" t="s">
        <v>40</v>
      </c>
      <c r="Q3" s="311" t="s">
        <v>41</v>
      </c>
      <c r="R3" s="308" t="s">
        <v>32</v>
      </c>
      <c r="S3" s="311" t="s">
        <v>92</v>
      </c>
      <c r="T3" s="311"/>
      <c r="U3" s="311" t="s">
        <v>93</v>
      </c>
      <c r="V3" s="311"/>
      <c r="W3" s="308" t="s">
        <v>94</v>
      </c>
      <c r="X3" s="308" t="s">
        <v>90</v>
      </c>
      <c r="Y3" s="310" t="s">
        <v>40</v>
      </c>
      <c r="Z3" s="311" t="s">
        <v>41</v>
      </c>
      <c r="AA3" s="308" t="s">
        <v>32</v>
      </c>
      <c r="AB3" s="312" t="s">
        <v>95</v>
      </c>
      <c r="AC3" s="314" t="s">
        <v>41</v>
      </c>
      <c r="AD3" s="315"/>
      <c r="AE3" s="316"/>
      <c r="AF3" s="307" t="s">
        <v>36</v>
      </c>
      <c r="AG3" s="307"/>
      <c r="AH3" s="307" t="s">
        <v>37</v>
      </c>
      <c r="AI3" s="307"/>
      <c r="AJ3" s="307" t="s">
        <v>38</v>
      </c>
      <c r="AK3" s="307"/>
      <c r="AL3" s="307" t="s">
        <v>96</v>
      </c>
      <c r="AM3" s="307"/>
    </row>
    <row r="4" spans="1:40" ht="65.25" customHeight="1" x14ac:dyDescent="0.3">
      <c r="A4" s="326"/>
      <c r="B4" s="329"/>
      <c r="C4" s="317"/>
      <c r="D4" s="319"/>
      <c r="E4" s="144" t="s">
        <v>97</v>
      </c>
      <c r="F4" s="145" t="s">
        <v>98</v>
      </c>
      <c r="G4" s="144" t="s">
        <v>99</v>
      </c>
      <c r="H4" s="144" t="s">
        <v>100</v>
      </c>
      <c r="I4" s="144" t="s">
        <v>32</v>
      </c>
      <c r="J4" s="311"/>
      <c r="K4" s="311"/>
      <c r="L4" s="335"/>
      <c r="M4" s="310"/>
      <c r="N4" s="311"/>
      <c r="O4" s="340"/>
      <c r="P4" s="310"/>
      <c r="Q4" s="311"/>
      <c r="R4" s="309"/>
      <c r="S4" s="146" t="s">
        <v>40</v>
      </c>
      <c r="T4" s="147" t="s">
        <v>41</v>
      </c>
      <c r="U4" s="146" t="s">
        <v>40</v>
      </c>
      <c r="V4" s="147" t="s">
        <v>41</v>
      </c>
      <c r="W4" s="309"/>
      <c r="X4" s="309"/>
      <c r="Y4" s="310"/>
      <c r="Z4" s="311"/>
      <c r="AA4" s="309"/>
      <c r="AB4" s="313"/>
      <c r="AC4" s="60" t="s">
        <v>94</v>
      </c>
      <c r="AD4" s="60" t="s">
        <v>90</v>
      </c>
      <c r="AE4" s="60" t="s">
        <v>91</v>
      </c>
      <c r="AF4" s="60" t="s">
        <v>94</v>
      </c>
      <c r="AG4" s="60" t="s">
        <v>90</v>
      </c>
      <c r="AH4" s="60" t="s">
        <v>94</v>
      </c>
      <c r="AI4" s="148" t="s">
        <v>90</v>
      </c>
      <c r="AJ4" s="148" t="s">
        <v>94</v>
      </c>
      <c r="AK4" s="148" t="s">
        <v>90</v>
      </c>
      <c r="AL4" s="148" t="s">
        <v>94</v>
      </c>
      <c r="AM4" s="148" t="s">
        <v>90</v>
      </c>
      <c r="AN4" s="149" t="s">
        <v>101</v>
      </c>
    </row>
    <row r="5" spans="1:40" s="163" customFormat="1" ht="25.95" customHeight="1" x14ac:dyDescent="0.4">
      <c r="A5" s="150">
        <v>1</v>
      </c>
      <c r="B5" s="151" t="s">
        <v>42</v>
      </c>
      <c r="C5" s="152">
        <v>6244</v>
      </c>
      <c r="D5" s="153">
        <f t="shared" ref="D5:D25" si="0">E5+H5</f>
        <v>460</v>
      </c>
      <c r="E5" s="154">
        <v>90</v>
      </c>
      <c r="F5" s="155"/>
      <c r="G5" s="156">
        <f t="shared" ref="G5:G25" si="1">E5-AN5</f>
        <v>90</v>
      </c>
      <c r="H5" s="154">
        <v>370</v>
      </c>
      <c r="I5" s="157">
        <f>(E5+H5)/C5*100</f>
        <v>7.3670723894939147</v>
      </c>
      <c r="J5" s="154">
        <v>217.3</v>
      </c>
      <c r="K5" s="154">
        <f>J5/E5*10</f>
        <v>24.144444444444446</v>
      </c>
      <c r="L5" s="154"/>
      <c r="M5" s="158"/>
      <c r="N5" s="159"/>
      <c r="O5" s="159"/>
      <c r="P5" s="159">
        <v>821</v>
      </c>
      <c r="Q5" s="159"/>
      <c r="R5" s="160">
        <f>Q5/P5*100</f>
        <v>0</v>
      </c>
      <c r="S5" s="161"/>
      <c r="T5" s="159"/>
      <c r="U5" s="161"/>
      <c r="V5" s="159"/>
      <c r="W5" s="154"/>
      <c r="X5" s="154"/>
      <c r="Y5" s="158">
        <v>6000</v>
      </c>
      <c r="Z5" s="159"/>
      <c r="AA5" s="160">
        <f>Z5/Y5*100</f>
        <v>0</v>
      </c>
      <c r="AB5" s="152">
        <v>20</v>
      </c>
      <c r="AC5" s="159"/>
      <c r="AD5" s="159"/>
      <c r="AE5" s="159" t="e">
        <f t="shared" ref="AE5:AE17" si="2">AD5/AC5*10</f>
        <v>#DIV/0!</v>
      </c>
      <c r="AF5" s="159"/>
      <c r="AG5" s="159"/>
      <c r="AH5" s="159"/>
      <c r="AI5" s="159"/>
      <c r="AJ5" s="159"/>
      <c r="AK5" s="159"/>
      <c r="AL5" s="162"/>
      <c r="AM5" s="162"/>
      <c r="AN5" s="154"/>
    </row>
    <row r="6" spans="1:40" s="163" customFormat="1" ht="25.95" customHeight="1" x14ac:dyDescent="0.4">
      <c r="A6" s="150">
        <v>2</v>
      </c>
      <c r="B6" s="151" t="s">
        <v>43</v>
      </c>
      <c r="C6" s="152">
        <v>966</v>
      </c>
      <c r="D6" s="153">
        <f t="shared" si="0"/>
        <v>0</v>
      </c>
      <c r="E6" s="154"/>
      <c r="F6" s="155"/>
      <c r="G6" s="156">
        <f t="shared" si="1"/>
        <v>0</v>
      </c>
      <c r="H6" s="154"/>
      <c r="I6" s="157">
        <f t="shared" ref="I6:I27" si="3">(E6+H6)/C6*100</f>
        <v>0</v>
      </c>
      <c r="J6" s="154"/>
      <c r="K6" s="154" t="e">
        <f t="shared" ref="K6:K27" si="4">J6/E6*10</f>
        <v>#DIV/0!</v>
      </c>
      <c r="L6" s="154"/>
      <c r="M6" s="158"/>
      <c r="N6" s="159"/>
      <c r="O6" s="159"/>
      <c r="P6" s="159"/>
      <c r="Q6" s="159"/>
      <c r="R6" s="160"/>
      <c r="S6" s="161"/>
      <c r="T6" s="159"/>
      <c r="U6" s="161"/>
      <c r="V6" s="159"/>
      <c r="W6" s="159"/>
      <c r="X6" s="159"/>
      <c r="Y6" s="158">
        <v>986</v>
      </c>
      <c r="Z6" s="159"/>
      <c r="AA6" s="160">
        <f t="shared" ref="AA6:AA27" si="5">Z6/Y6*100</f>
        <v>0</v>
      </c>
      <c r="AB6" s="152">
        <v>20</v>
      </c>
      <c r="AC6" s="159"/>
      <c r="AD6" s="159"/>
      <c r="AE6" s="159" t="e">
        <f t="shared" si="2"/>
        <v>#DIV/0!</v>
      </c>
      <c r="AF6" s="159"/>
      <c r="AG6" s="159"/>
      <c r="AH6" s="159"/>
      <c r="AI6" s="159"/>
      <c r="AJ6" s="159"/>
      <c r="AK6" s="159"/>
      <c r="AL6" s="162"/>
      <c r="AM6" s="162"/>
      <c r="AN6" s="154"/>
    </row>
    <row r="7" spans="1:40" s="163" customFormat="1" ht="25.95" customHeight="1" x14ac:dyDescent="0.4">
      <c r="A7" s="150">
        <v>3</v>
      </c>
      <c r="B7" s="151" t="s">
        <v>44</v>
      </c>
      <c r="C7" s="152">
        <v>1700</v>
      </c>
      <c r="D7" s="153">
        <f t="shared" si="0"/>
        <v>45</v>
      </c>
      <c r="E7" s="154">
        <v>45</v>
      </c>
      <c r="F7" s="155"/>
      <c r="G7" s="156">
        <f t="shared" si="1"/>
        <v>45</v>
      </c>
      <c r="H7" s="154"/>
      <c r="I7" s="157">
        <f t="shared" si="3"/>
        <v>2.6470588235294117</v>
      </c>
      <c r="J7" s="154">
        <v>187.8</v>
      </c>
      <c r="K7" s="164">
        <f t="shared" si="4"/>
        <v>41.733333333333334</v>
      </c>
      <c r="L7" s="154"/>
      <c r="M7" s="158"/>
      <c r="N7" s="159"/>
      <c r="O7" s="159"/>
      <c r="P7" s="159">
        <v>374</v>
      </c>
      <c r="Q7" s="159"/>
      <c r="R7" s="160">
        <f t="shared" ref="R7:R27" si="6">Q7/P7*100</f>
        <v>0</v>
      </c>
      <c r="S7" s="161"/>
      <c r="T7" s="159"/>
      <c r="U7" s="161"/>
      <c r="V7" s="159"/>
      <c r="W7" s="154"/>
      <c r="X7" s="154"/>
      <c r="Y7" s="158">
        <v>1600</v>
      </c>
      <c r="Z7" s="159"/>
      <c r="AA7" s="160">
        <f t="shared" si="5"/>
        <v>0</v>
      </c>
      <c r="AB7" s="152"/>
      <c r="AC7" s="159"/>
      <c r="AD7" s="159"/>
      <c r="AE7" s="159"/>
      <c r="AF7" s="159"/>
      <c r="AG7" s="159"/>
      <c r="AH7" s="159"/>
      <c r="AI7" s="159"/>
      <c r="AJ7" s="159"/>
      <c r="AK7" s="159"/>
      <c r="AL7" s="162"/>
      <c r="AM7" s="162"/>
      <c r="AN7" s="154"/>
    </row>
    <row r="8" spans="1:40" s="163" customFormat="1" ht="25.95" customHeight="1" x14ac:dyDescent="0.4">
      <c r="A8" s="150">
        <v>4</v>
      </c>
      <c r="B8" s="151" t="s">
        <v>45</v>
      </c>
      <c r="C8" s="152">
        <v>836</v>
      </c>
      <c r="D8" s="153">
        <f t="shared" si="0"/>
        <v>0</v>
      </c>
      <c r="E8" s="154"/>
      <c r="F8" s="155"/>
      <c r="G8" s="156">
        <f t="shared" si="1"/>
        <v>0</v>
      </c>
      <c r="H8" s="154"/>
      <c r="I8" s="157">
        <f t="shared" si="3"/>
        <v>0</v>
      </c>
      <c r="J8" s="154"/>
      <c r="K8" s="164" t="e">
        <f t="shared" si="4"/>
        <v>#DIV/0!</v>
      </c>
      <c r="L8" s="154"/>
      <c r="M8" s="158"/>
      <c r="N8" s="159"/>
      <c r="O8" s="159"/>
      <c r="P8" s="159">
        <v>200</v>
      </c>
      <c r="Q8" s="159"/>
      <c r="R8" s="160">
        <f t="shared" si="6"/>
        <v>0</v>
      </c>
      <c r="S8" s="161"/>
      <c r="T8" s="159"/>
      <c r="U8" s="161"/>
      <c r="V8" s="159"/>
      <c r="W8" s="159"/>
      <c r="X8" s="159"/>
      <c r="Y8" s="158">
        <v>750</v>
      </c>
      <c r="Z8" s="159"/>
      <c r="AA8" s="160">
        <f t="shared" si="5"/>
        <v>0</v>
      </c>
      <c r="AB8" s="152">
        <v>34</v>
      </c>
      <c r="AC8" s="159"/>
      <c r="AD8" s="159"/>
      <c r="AE8" s="159" t="e">
        <f t="shared" si="2"/>
        <v>#DIV/0!</v>
      </c>
      <c r="AF8" s="159"/>
      <c r="AG8" s="159"/>
      <c r="AH8" s="159"/>
      <c r="AI8" s="159"/>
      <c r="AJ8" s="159"/>
      <c r="AK8" s="159"/>
      <c r="AL8" s="162"/>
      <c r="AM8" s="162"/>
      <c r="AN8" s="154"/>
    </row>
    <row r="9" spans="1:40" s="163" customFormat="1" ht="25.95" customHeight="1" x14ac:dyDescent="0.4">
      <c r="A9" s="150">
        <v>5</v>
      </c>
      <c r="B9" s="151" t="s">
        <v>46</v>
      </c>
      <c r="C9" s="152">
        <v>1768</v>
      </c>
      <c r="D9" s="153">
        <f t="shared" si="0"/>
        <v>0</v>
      </c>
      <c r="E9" s="154"/>
      <c r="F9" s="155"/>
      <c r="G9" s="156">
        <f t="shared" si="1"/>
        <v>0</v>
      </c>
      <c r="H9" s="154"/>
      <c r="I9" s="157">
        <f t="shared" si="3"/>
        <v>0</v>
      </c>
      <c r="J9" s="154"/>
      <c r="K9" s="164" t="e">
        <f t="shared" si="4"/>
        <v>#DIV/0!</v>
      </c>
      <c r="L9" s="154"/>
      <c r="M9" s="158"/>
      <c r="N9" s="159"/>
      <c r="O9" s="159"/>
      <c r="P9" s="159">
        <v>400</v>
      </c>
      <c r="Q9" s="159"/>
      <c r="R9" s="160">
        <f t="shared" si="6"/>
        <v>0</v>
      </c>
      <c r="S9" s="161"/>
      <c r="T9" s="159"/>
      <c r="U9" s="161"/>
      <c r="V9" s="159"/>
      <c r="W9" s="159"/>
      <c r="X9" s="159"/>
      <c r="Y9" s="158">
        <v>1300</v>
      </c>
      <c r="Z9" s="159"/>
      <c r="AA9" s="160">
        <f t="shared" si="5"/>
        <v>0</v>
      </c>
      <c r="AB9" s="152"/>
      <c r="AC9" s="159"/>
      <c r="AD9" s="159"/>
      <c r="AE9" s="159"/>
      <c r="AF9" s="159"/>
      <c r="AG9" s="159"/>
      <c r="AH9" s="159"/>
      <c r="AI9" s="159"/>
      <c r="AJ9" s="159"/>
      <c r="AK9" s="159"/>
      <c r="AL9" s="162"/>
      <c r="AM9" s="162"/>
      <c r="AN9" s="154"/>
    </row>
    <row r="10" spans="1:40" s="163" customFormat="1" ht="25.95" customHeight="1" x14ac:dyDescent="0.4">
      <c r="A10" s="150">
        <v>6</v>
      </c>
      <c r="B10" s="151" t="s">
        <v>47</v>
      </c>
      <c r="C10" s="152">
        <v>635</v>
      </c>
      <c r="D10" s="153">
        <f t="shared" si="0"/>
        <v>0</v>
      </c>
      <c r="E10" s="154"/>
      <c r="F10" s="155"/>
      <c r="G10" s="156">
        <f t="shared" si="1"/>
        <v>0</v>
      </c>
      <c r="H10" s="154"/>
      <c r="I10" s="157">
        <f t="shared" si="3"/>
        <v>0</v>
      </c>
      <c r="J10" s="164"/>
      <c r="K10" s="164" t="e">
        <f t="shared" si="4"/>
        <v>#DIV/0!</v>
      </c>
      <c r="L10" s="154"/>
      <c r="M10" s="158"/>
      <c r="N10" s="159"/>
      <c r="O10" s="159"/>
      <c r="P10" s="159">
        <v>0</v>
      </c>
      <c r="Q10" s="159"/>
      <c r="R10" s="160" t="e">
        <f t="shared" si="6"/>
        <v>#DIV/0!</v>
      </c>
      <c r="S10" s="161"/>
      <c r="T10" s="159"/>
      <c r="U10" s="161"/>
      <c r="V10" s="159"/>
      <c r="W10" s="159"/>
      <c r="X10" s="159"/>
      <c r="Y10" s="158">
        <v>930</v>
      </c>
      <c r="Z10" s="159"/>
      <c r="AA10" s="160">
        <f t="shared" si="5"/>
        <v>0</v>
      </c>
      <c r="AB10" s="152">
        <v>40</v>
      </c>
      <c r="AC10" s="159"/>
      <c r="AD10" s="159"/>
      <c r="AE10" s="159" t="e">
        <f t="shared" si="2"/>
        <v>#DIV/0!</v>
      </c>
      <c r="AF10" s="159"/>
      <c r="AG10" s="159"/>
      <c r="AH10" s="159"/>
      <c r="AI10" s="159"/>
      <c r="AJ10" s="159"/>
      <c r="AK10" s="159"/>
      <c r="AL10" s="162"/>
      <c r="AM10" s="162"/>
      <c r="AN10" s="154"/>
    </row>
    <row r="11" spans="1:40" s="163" customFormat="1" ht="25.95" customHeight="1" x14ac:dyDescent="0.4">
      <c r="A11" s="150">
        <v>7</v>
      </c>
      <c r="B11" s="151" t="s">
        <v>48</v>
      </c>
      <c r="C11" s="152">
        <v>500</v>
      </c>
      <c r="D11" s="153">
        <f t="shared" si="0"/>
        <v>0</v>
      </c>
      <c r="E11" s="154"/>
      <c r="F11" s="155"/>
      <c r="G11" s="156">
        <f t="shared" si="1"/>
        <v>0</v>
      </c>
      <c r="H11" s="154"/>
      <c r="I11" s="157">
        <f t="shared" si="3"/>
        <v>0</v>
      </c>
      <c r="J11" s="154"/>
      <c r="K11" s="164" t="e">
        <f t="shared" si="4"/>
        <v>#DIV/0!</v>
      </c>
      <c r="L11" s="154"/>
      <c r="M11" s="158"/>
      <c r="N11" s="159"/>
      <c r="O11" s="159"/>
      <c r="P11" s="159">
        <v>50</v>
      </c>
      <c r="Q11" s="159"/>
      <c r="R11" s="160">
        <f t="shared" si="6"/>
        <v>0</v>
      </c>
      <c r="S11" s="161"/>
      <c r="T11" s="159"/>
      <c r="U11" s="161"/>
      <c r="V11" s="159"/>
      <c r="W11" s="159"/>
      <c r="X11" s="159"/>
      <c r="Y11" s="158">
        <v>500</v>
      </c>
      <c r="Z11" s="159"/>
      <c r="AA11" s="160">
        <f t="shared" si="5"/>
        <v>0</v>
      </c>
      <c r="AB11" s="152">
        <v>10</v>
      </c>
      <c r="AC11" s="159"/>
      <c r="AD11" s="159"/>
      <c r="AE11" s="159" t="e">
        <f t="shared" si="2"/>
        <v>#DIV/0!</v>
      </c>
      <c r="AF11" s="159"/>
      <c r="AG11" s="159"/>
      <c r="AH11" s="159"/>
      <c r="AI11" s="159"/>
      <c r="AJ11" s="159"/>
      <c r="AK11" s="159"/>
      <c r="AL11" s="162"/>
      <c r="AM11" s="162"/>
      <c r="AN11" s="154"/>
    </row>
    <row r="12" spans="1:40" s="163" customFormat="1" ht="25.95" customHeight="1" x14ac:dyDescent="0.4">
      <c r="A12" s="150">
        <v>8</v>
      </c>
      <c r="B12" s="151" t="s">
        <v>49</v>
      </c>
      <c r="C12" s="152">
        <v>1503</v>
      </c>
      <c r="D12" s="153">
        <f t="shared" si="0"/>
        <v>0</v>
      </c>
      <c r="E12" s="154"/>
      <c r="F12" s="155"/>
      <c r="G12" s="156">
        <f t="shared" si="1"/>
        <v>0</v>
      </c>
      <c r="H12" s="154"/>
      <c r="I12" s="157">
        <f t="shared" si="3"/>
        <v>0</v>
      </c>
      <c r="J12" s="154"/>
      <c r="K12" s="154" t="e">
        <f t="shared" si="4"/>
        <v>#DIV/0!</v>
      </c>
      <c r="L12" s="154"/>
      <c r="M12" s="158"/>
      <c r="N12" s="159"/>
      <c r="O12" s="159"/>
      <c r="P12" s="159">
        <v>200</v>
      </c>
      <c r="Q12" s="159"/>
      <c r="R12" s="165">
        <f t="shared" si="6"/>
        <v>0</v>
      </c>
      <c r="S12" s="161"/>
      <c r="T12" s="159"/>
      <c r="U12" s="161"/>
      <c r="V12" s="159"/>
      <c r="W12" s="159"/>
      <c r="X12" s="159"/>
      <c r="Y12" s="158">
        <v>1610</v>
      </c>
      <c r="Z12" s="159"/>
      <c r="AA12" s="160">
        <f t="shared" si="5"/>
        <v>0</v>
      </c>
      <c r="AB12" s="152">
        <v>50</v>
      </c>
      <c r="AC12" s="159"/>
      <c r="AD12" s="159"/>
      <c r="AE12" s="159" t="e">
        <f t="shared" si="2"/>
        <v>#DIV/0!</v>
      </c>
      <c r="AF12" s="161">
        <v>12</v>
      </c>
      <c r="AG12" s="159"/>
      <c r="AH12" s="161">
        <v>12</v>
      </c>
      <c r="AI12" s="159"/>
      <c r="AJ12" s="161">
        <v>30</v>
      </c>
      <c r="AK12" s="159"/>
      <c r="AL12" s="161">
        <v>2</v>
      </c>
      <c r="AM12" s="162"/>
      <c r="AN12" s="154"/>
    </row>
    <row r="13" spans="1:40" s="163" customFormat="1" ht="25.95" customHeight="1" x14ac:dyDescent="0.4">
      <c r="A13" s="150">
        <v>9</v>
      </c>
      <c r="B13" s="151" t="s">
        <v>50</v>
      </c>
      <c r="C13" s="152">
        <v>1113</v>
      </c>
      <c r="D13" s="153">
        <f t="shared" si="0"/>
        <v>0</v>
      </c>
      <c r="E13" s="154"/>
      <c r="F13" s="155"/>
      <c r="G13" s="156">
        <f t="shared" si="1"/>
        <v>0</v>
      </c>
      <c r="H13" s="154"/>
      <c r="I13" s="157">
        <f t="shared" si="3"/>
        <v>0</v>
      </c>
      <c r="J13" s="154"/>
      <c r="K13" s="154" t="e">
        <f t="shared" si="4"/>
        <v>#DIV/0!</v>
      </c>
      <c r="L13" s="154"/>
      <c r="M13" s="158"/>
      <c r="N13" s="159"/>
      <c r="O13" s="159"/>
      <c r="P13" s="159">
        <v>100</v>
      </c>
      <c r="Q13" s="159"/>
      <c r="R13" s="160">
        <f t="shared" si="6"/>
        <v>0</v>
      </c>
      <c r="S13" s="161"/>
      <c r="T13" s="159"/>
      <c r="U13" s="161"/>
      <c r="V13" s="159"/>
      <c r="W13" s="159"/>
      <c r="X13" s="159"/>
      <c r="Y13" s="158">
        <v>800</v>
      </c>
      <c r="Z13" s="159"/>
      <c r="AA13" s="160">
        <f t="shared" si="5"/>
        <v>0</v>
      </c>
      <c r="AB13" s="152"/>
      <c r="AC13" s="159"/>
      <c r="AD13" s="159"/>
      <c r="AE13" s="159" t="e">
        <f t="shared" si="2"/>
        <v>#DIV/0!</v>
      </c>
      <c r="AF13" s="159"/>
      <c r="AG13" s="159"/>
      <c r="AH13" s="159"/>
      <c r="AI13" s="159"/>
      <c r="AJ13" s="159"/>
      <c r="AK13" s="159"/>
      <c r="AL13" s="162"/>
      <c r="AM13" s="162"/>
      <c r="AN13" s="154"/>
    </row>
    <row r="14" spans="1:40" s="163" customFormat="1" ht="25.95" customHeight="1" x14ac:dyDescent="0.4">
      <c r="A14" s="150">
        <v>10</v>
      </c>
      <c r="B14" s="151" t="s">
        <v>102</v>
      </c>
      <c r="C14" s="152">
        <v>1004</v>
      </c>
      <c r="D14" s="153">
        <f t="shared" si="0"/>
        <v>0</v>
      </c>
      <c r="E14" s="154"/>
      <c r="F14" s="155"/>
      <c r="G14" s="156">
        <f t="shared" si="1"/>
        <v>0</v>
      </c>
      <c r="H14" s="154"/>
      <c r="I14" s="157">
        <f t="shared" si="3"/>
        <v>0</v>
      </c>
      <c r="J14" s="154"/>
      <c r="K14" s="154" t="e">
        <f t="shared" si="4"/>
        <v>#DIV/0!</v>
      </c>
      <c r="L14" s="154"/>
      <c r="M14" s="158"/>
      <c r="N14" s="159"/>
      <c r="O14" s="159"/>
      <c r="P14" s="159">
        <v>155</v>
      </c>
      <c r="Q14" s="159"/>
      <c r="R14" s="165">
        <f t="shared" si="6"/>
        <v>0</v>
      </c>
      <c r="S14" s="161"/>
      <c r="T14" s="159"/>
      <c r="U14" s="161"/>
      <c r="V14" s="159"/>
      <c r="W14" s="159"/>
      <c r="X14" s="159"/>
      <c r="Y14" s="158">
        <v>800</v>
      </c>
      <c r="Z14" s="159"/>
      <c r="AA14" s="160">
        <f t="shared" si="5"/>
        <v>0</v>
      </c>
      <c r="AB14" s="152"/>
      <c r="AC14" s="159"/>
      <c r="AD14" s="159"/>
      <c r="AE14" s="159"/>
      <c r="AF14" s="159"/>
      <c r="AG14" s="159"/>
      <c r="AH14" s="159"/>
      <c r="AI14" s="159"/>
      <c r="AJ14" s="159"/>
      <c r="AK14" s="159"/>
      <c r="AL14" s="162"/>
      <c r="AM14" s="162"/>
      <c r="AN14" s="154"/>
    </row>
    <row r="15" spans="1:40" s="163" customFormat="1" ht="25.95" customHeight="1" x14ac:dyDescent="0.4">
      <c r="A15" s="150">
        <v>11</v>
      </c>
      <c r="B15" s="151" t="s">
        <v>52</v>
      </c>
      <c r="C15" s="152">
        <v>1610</v>
      </c>
      <c r="D15" s="153">
        <f t="shared" si="0"/>
        <v>0</v>
      </c>
      <c r="E15" s="154"/>
      <c r="F15" s="155"/>
      <c r="G15" s="156">
        <f t="shared" si="1"/>
        <v>0</v>
      </c>
      <c r="H15" s="154"/>
      <c r="I15" s="157">
        <f t="shared" si="3"/>
        <v>0</v>
      </c>
      <c r="J15" s="154"/>
      <c r="K15" s="154" t="e">
        <f t="shared" si="4"/>
        <v>#DIV/0!</v>
      </c>
      <c r="L15" s="154"/>
      <c r="M15" s="158"/>
      <c r="N15" s="159"/>
      <c r="O15" s="159"/>
      <c r="P15" s="159">
        <v>400</v>
      </c>
      <c r="Q15" s="159"/>
      <c r="R15" s="160">
        <f t="shared" si="6"/>
        <v>0</v>
      </c>
      <c r="S15" s="161"/>
      <c r="T15" s="159"/>
      <c r="U15" s="161"/>
      <c r="V15" s="159"/>
      <c r="W15" s="159"/>
      <c r="X15" s="159"/>
      <c r="Y15" s="158">
        <v>1000</v>
      </c>
      <c r="Z15" s="159"/>
      <c r="AA15" s="160">
        <f t="shared" si="5"/>
        <v>0</v>
      </c>
      <c r="AB15" s="152"/>
      <c r="AC15" s="159"/>
      <c r="AD15" s="159"/>
      <c r="AE15" s="159"/>
      <c r="AF15" s="159"/>
      <c r="AG15" s="159"/>
      <c r="AH15" s="159"/>
      <c r="AI15" s="159"/>
      <c r="AJ15" s="159"/>
      <c r="AK15" s="159"/>
      <c r="AL15" s="162"/>
      <c r="AM15" s="162"/>
      <c r="AN15" s="154"/>
    </row>
    <row r="16" spans="1:40" s="163" customFormat="1" ht="25.95" customHeight="1" x14ac:dyDescent="0.4">
      <c r="A16" s="150">
        <v>12</v>
      </c>
      <c r="B16" s="151" t="s">
        <v>53</v>
      </c>
      <c r="C16" s="152">
        <v>1743</v>
      </c>
      <c r="D16" s="153">
        <f t="shared" si="0"/>
        <v>70</v>
      </c>
      <c r="E16" s="154">
        <v>70</v>
      </c>
      <c r="F16" s="155"/>
      <c r="G16" s="156">
        <f t="shared" si="1"/>
        <v>70</v>
      </c>
      <c r="H16" s="154"/>
      <c r="I16" s="166">
        <f t="shared" si="3"/>
        <v>4.0160642570281126</v>
      </c>
      <c r="J16" s="154">
        <v>230</v>
      </c>
      <c r="K16" s="154">
        <f t="shared" si="4"/>
        <v>32.857142857142854</v>
      </c>
      <c r="L16" s="154"/>
      <c r="M16" s="158">
        <v>355</v>
      </c>
      <c r="N16" s="159"/>
      <c r="O16" s="159"/>
      <c r="P16" s="159">
        <v>450</v>
      </c>
      <c r="Q16" s="159"/>
      <c r="R16" s="160">
        <f t="shared" si="6"/>
        <v>0</v>
      </c>
      <c r="S16" s="161"/>
      <c r="T16" s="159"/>
      <c r="U16" s="161"/>
      <c r="V16" s="159"/>
      <c r="W16" s="159"/>
      <c r="X16" s="159"/>
      <c r="Y16" s="158">
        <v>1770</v>
      </c>
      <c r="Z16" s="159"/>
      <c r="AA16" s="160">
        <f t="shared" si="5"/>
        <v>0</v>
      </c>
      <c r="AB16" s="152"/>
      <c r="AC16" s="159"/>
      <c r="AD16" s="159"/>
      <c r="AE16" s="159"/>
      <c r="AF16" s="159"/>
      <c r="AG16" s="159"/>
      <c r="AH16" s="159"/>
      <c r="AI16" s="159"/>
      <c r="AJ16" s="159"/>
      <c r="AK16" s="159"/>
      <c r="AL16" s="162"/>
      <c r="AM16" s="162"/>
      <c r="AN16" s="154"/>
    </row>
    <row r="17" spans="1:41" s="163" customFormat="1" ht="25.95" customHeight="1" x14ac:dyDescent="0.4">
      <c r="A17" s="150">
        <v>13</v>
      </c>
      <c r="B17" s="151" t="s">
        <v>54</v>
      </c>
      <c r="C17" s="152">
        <v>520</v>
      </c>
      <c r="D17" s="153">
        <f t="shared" si="0"/>
        <v>0</v>
      </c>
      <c r="E17" s="154"/>
      <c r="F17" s="155"/>
      <c r="G17" s="156">
        <f t="shared" si="1"/>
        <v>0</v>
      </c>
      <c r="H17" s="154"/>
      <c r="I17" s="167">
        <f t="shared" si="3"/>
        <v>0</v>
      </c>
      <c r="J17" s="154"/>
      <c r="K17" s="164" t="e">
        <f t="shared" si="4"/>
        <v>#DIV/0!</v>
      </c>
      <c r="L17" s="154"/>
      <c r="M17" s="158"/>
      <c r="N17" s="159"/>
      <c r="O17" s="159"/>
      <c r="P17" s="159">
        <v>0</v>
      </c>
      <c r="Q17" s="159"/>
      <c r="R17" s="160" t="e">
        <f t="shared" si="6"/>
        <v>#DIV/0!</v>
      </c>
      <c r="S17" s="161"/>
      <c r="T17" s="159"/>
      <c r="U17" s="161"/>
      <c r="V17" s="159"/>
      <c r="W17" s="159"/>
      <c r="X17" s="159"/>
      <c r="Y17" s="158">
        <v>530</v>
      </c>
      <c r="Z17" s="159"/>
      <c r="AA17" s="160">
        <f t="shared" si="5"/>
        <v>0</v>
      </c>
      <c r="AB17" s="152">
        <v>10</v>
      </c>
      <c r="AC17" s="159"/>
      <c r="AD17" s="159"/>
      <c r="AE17" s="159" t="e">
        <f t="shared" si="2"/>
        <v>#DIV/0!</v>
      </c>
      <c r="AF17" s="159"/>
      <c r="AG17" s="159"/>
      <c r="AH17" s="159"/>
      <c r="AI17" s="159"/>
      <c r="AJ17" s="159"/>
      <c r="AK17" s="159"/>
      <c r="AL17" s="162"/>
      <c r="AM17" s="162"/>
      <c r="AN17" s="154"/>
    </row>
    <row r="18" spans="1:41" s="163" customFormat="1" ht="25.95" customHeight="1" x14ac:dyDescent="0.4">
      <c r="A18" s="150">
        <v>14</v>
      </c>
      <c r="B18" s="151" t="s">
        <v>55</v>
      </c>
      <c r="C18" s="152">
        <v>1308</v>
      </c>
      <c r="D18" s="153">
        <f t="shared" si="0"/>
        <v>0</v>
      </c>
      <c r="E18" s="154"/>
      <c r="F18" s="155"/>
      <c r="G18" s="156">
        <f t="shared" si="1"/>
        <v>0</v>
      </c>
      <c r="H18" s="154"/>
      <c r="I18" s="166">
        <f t="shared" si="3"/>
        <v>0</v>
      </c>
      <c r="J18" s="154"/>
      <c r="K18" s="164" t="e">
        <f t="shared" si="4"/>
        <v>#DIV/0!</v>
      </c>
      <c r="L18" s="154"/>
      <c r="M18" s="158"/>
      <c r="N18" s="159"/>
      <c r="O18" s="159"/>
      <c r="P18" s="159">
        <v>300</v>
      </c>
      <c r="Q18" s="159"/>
      <c r="R18" s="160">
        <f t="shared" si="6"/>
        <v>0</v>
      </c>
      <c r="S18" s="161"/>
      <c r="T18" s="159"/>
      <c r="U18" s="161"/>
      <c r="V18" s="159"/>
      <c r="W18" s="159"/>
      <c r="X18" s="159"/>
      <c r="Y18" s="158">
        <v>1100</v>
      </c>
      <c r="Z18" s="159"/>
      <c r="AA18" s="160">
        <f t="shared" si="5"/>
        <v>0</v>
      </c>
      <c r="AB18" s="152"/>
      <c r="AC18" s="159"/>
      <c r="AD18" s="159"/>
      <c r="AE18" s="159"/>
      <c r="AF18" s="159"/>
      <c r="AG18" s="159"/>
      <c r="AH18" s="159"/>
      <c r="AI18" s="159"/>
      <c r="AJ18" s="159"/>
      <c r="AK18" s="159"/>
      <c r="AL18" s="162"/>
      <c r="AM18" s="162"/>
      <c r="AN18" s="154"/>
    </row>
    <row r="19" spans="1:41" s="163" customFormat="1" ht="25.95" customHeight="1" x14ac:dyDescent="0.4">
      <c r="A19" s="150">
        <v>16</v>
      </c>
      <c r="B19" s="151" t="s">
        <v>56</v>
      </c>
      <c r="C19" s="152">
        <v>457</v>
      </c>
      <c r="D19" s="153">
        <f t="shared" si="0"/>
        <v>0</v>
      </c>
      <c r="E19" s="154"/>
      <c r="F19" s="155"/>
      <c r="G19" s="156">
        <f t="shared" si="1"/>
        <v>0</v>
      </c>
      <c r="H19" s="154"/>
      <c r="I19" s="166">
        <f t="shared" si="3"/>
        <v>0</v>
      </c>
      <c r="J19" s="154"/>
      <c r="K19" s="154" t="e">
        <f t="shared" si="4"/>
        <v>#DIV/0!</v>
      </c>
      <c r="L19" s="154"/>
      <c r="M19" s="158"/>
      <c r="N19" s="159"/>
      <c r="O19" s="159"/>
      <c r="P19" s="159">
        <v>40</v>
      </c>
      <c r="Q19" s="159"/>
      <c r="R19" s="160">
        <f t="shared" si="6"/>
        <v>0</v>
      </c>
      <c r="S19" s="161"/>
      <c r="T19" s="159"/>
      <c r="U19" s="161"/>
      <c r="V19" s="159"/>
      <c r="W19" s="159"/>
      <c r="X19" s="159"/>
      <c r="Y19" s="158">
        <v>310</v>
      </c>
      <c r="Z19" s="159"/>
      <c r="AA19" s="160">
        <f t="shared" si="5"/>
        <v>0</v>
      </c>
      <c r="AB19" s="152"/>
      <c r="AC19" s="159"/>
      <c r="AD19" s="159"/>
      <c r="AE19" s="159"/>
      <c r="AF19" s="159"/>
      <c r="AG19" s="159"/>
      <c r="AH19" s="159"/>
      <c r="AI19" s="159"/>
      <c r="AJ19" s="159"/>
      <c r="AK19" s="159"/>
      <c r="AL19" s="162"/>
      <c r="AM19" s="162"/>
      <c r="AN19" s="154"/>
    </row>
    <row r="20" spans="1:41" s="163" customFormat="1" ht="25.95" customHeight="1" x14ac:dyDescent="0.4">
      <c r="A20" s="150">
        <v>17</v>
      </c>
      <c r="B20" s="151" t="s">
        <v>57</v>
      </c>
      <c r="C20" s="152">
        <v>130</v>
      </c>
      <c r="D20" s="153">
        <f t="shared" si="0"/>
        <v>0</v>
      </c>
      <c r="E20" s="154"/>
      <c r="F20" s="155"/>
      <c r="G20" s="156">
        <f t="shared" si="1"/>
        <v>0</v>
      </c>
      <c r="H20" s="154"/>
      <c r="I20" s="166">
        <f t="shared" si="3"/>
        <v>0</v>
      </c>
      <c r="J20" s="154"/>
      <c r="K20" s="154" t="e">
        <f t="shared" si="4"/>
        <v>#DIV/0!</v>
      </c>
      <c r="L20" s="154"/>
      <c r="M20" s="158"/>
      <c r="N20" s="159"/>
      <c r="O20" s="159"/>
      <c r="P20" s="159">
        <v>30</v>
      </c>
      <c r="Q20" s="159"/>
      <c r="R20" s="160">
        <f t="shared" si="6"/>
        <v>0</v>
      </c>
      <c r="S20" s="161"/>
      <c r="T20" s="159"/>
      <c r="U20" s="161"/>
      <c r="V20" s="159"/>
      <c r="W20" s="159"/>
      <c r="X20" s="159"/>
      <c r="Y20" s="158">
        <v>210</v>
      </c>
      <c r="Z20" s="159"/>
      <c r="AA20" s="160">
        <f t="shared" si="5"/>
        <v>0</v>
      </c>
      <c r="AB20" s="152"/>
      <c r="AC20" s="159"/>
      <c r="AD20" s="159"/>
      <c r="AE20" s="159"/>
      <c r="AF20" s="159"/>
      <c r="AG20" s="159"/>
      <c r="AH20" s="159"/>
      <c r="AI20" s="159"/>
      <c r="AJ20" s="159"/>
      <c r="AK20" s="159"/>
      <c r="AL20" s="162"/>
      <c r="AM20" s="162"/>
      <c r="AN20" s="154"/>
    </row>
    <row r="21" spans="1:41" s="163" customFormat="1" ht="25.95" customHeight="1" x14ac:dyDescent="0.4">
      <c r="A21" s="150">
        <v>18</v>
      </c>
      <c r="B21" s="168" t="s">
        <v>58</v>
      </c>
      <c r="C21" s="152">
        <v>100</v>
      </c>
      <c r="D21" s="153">
        <f t="shared" si="0"/>
        <v>0</v>
      </c>
      <c r="E21" s="154"/>
      <c r="F21" s="155"/>
      <c r="G21" s="156">
        <f t="shared" si="1"/>
        <v>0</v>
      </c>
      <c r="H21" s="154"/>
      <c r="I21" s="167">
        <f t="shared" si="3"/>
        <v>0</v>
      </c>
      <c r="J21" s="154"/>
      <c r="K21" s="164" t="e">
        <f t="shared" si="4"/>
        <v>#DIV/0!</v>
      </c>
      <c r="L21" s="154"/>
      <c r="M21" s="158"/>
      <c r="N21" s="159"/>
      <c r="O21" s="159"/>
      <c r="P21" s="159"/>
      <c r="Q21" s="159"/>
      <c r="R21" s="160"/>
      <c r="S21" s="161"/>
      <c r="T21" s="159"/>
      <c r="U21" s="161"/>
      <c r="V21" s="159"/>
      <c r="W21" s="159"/>
      <c r="X21" s="159"/>
      <c r="Y21" s="158">
        <v>330</v>
      </c>
      <c r="Z21" s="159"/>
      <c r="AA21" s="160">
        <f t="shared" si="5"/>
        <v>0</v>
      </c>
      <c r="AB21" s="152">
        <v>100</v>
      </c>
      <c r="AC21" s="169"/>
      <c r="AD21" s="159"/>
      <c r="AE21" s="159" t="e">
        <f>AD21/AC21*10</f>
        <v>#DIV/0!</v>
      </c>
      <c r="AF21" s="159"/>
      <c r="AG21" s="159"/>
      <c r="AH21" s="159"/>
      <c r="AI21" s="159"/>
      <c r="AJ21" s="159"/>
      <c r="AK21" s="159"/>
      <c r="AL21" s="162"/>
      <c r="AM21" s="162"/>
      <c r="AN21" s="154"/>
    </row>
    <row r="22" spans="1:41" s="163" customFormat="1" ht="25.95" customHeight="1" x14ac:dyDescent="0.4">
      <c r="A22" s="150">
        <v>20</v>
      </c>
      <c r="B22" s="168" t="s">
        <v>59</v>
      </c>
      <c r="C22" s="152">
        <v>200</v>
      </c>
      <c r="D22" s="153">
        <f t="shared" si="0"/>
        <v>0</v>
      </c>
      <c r="E22" s="154"/>
      <c r="F22" s="155"/>
      <c r="G22" s="156">
        <f t="shared" si="1"/>
        <v>0</v>
      </c>
      <c r="H22" s="154"/>
      <c r="I22" s="167">
        <f t="shared" si="3"/>
        <v>0</v>
      </c>
      <c r="J22" s="154"/>
      <c r="K22" s="154" t="e">
        <f t="shared" si="4"/>
        <v>#DIV/0!</v>
      </c>
      <c r="L22" s="154"/>
      <c r="M22" s="158"/>
      <c r="N22" s="159"/>
      <c r="O22" s="159"/>
      <c r="P22" s="159"/>
      <c r="Q22" s="159"/>
      <c r="R22" s="160"/>
      <c r="S22" s="161"/>
      <c r="T22" s="159"/>
      <c r="U22" s="161"/>
      <c r="V22" s="159"/>
      <c r="W22" s="159"/>
      <c r="X22" s="159"/>
      <c r="Y22" s="158">
        <v>257</v>
      </c>
      <c r="Z22" s="159"/>
      <c r="AA22" s="160">
        <f t="shared" si="5"/>
        <v>0</v>
      </c>
      <c r="AB22" s="152"/>
      <c r="AC22" s="159"/>
      <c r="AD22" s="159"/>
      <c r="AE22" s="159"/>
      <c r="AF22" s="159"/>
      <c r="AG22" s="159"/>
      <c r="AH22" s="159"/>
      <c r="AI22" s="159"/>
      <c r="AJ22" s="159"/>
      <c r="AK22" s="159"/>
      <c r="AL22" s="162"/>
      <c r="AM22" s="162"/>
      <c r="AN22" s="154"/>
    </row>
    <row r="23" spans="1:41" ht="25.95" customHeight="1" x14ac:dyDescent="0.4">
      <c r="A23" s="150">
        <v>22</v>
      </c>
      <c r="B23" s="168" t="s">
        <v>60</v>
      </c>
      <c r="C23" s="152">
        <v>979</v>
      </c>
      <c r="D23" s="153">
        <f t="shared" si="0"/>
        <v>0</v>
      </c>
      <c r="E23" s="154"/>
      <c r="F23" s="155"/>
      <c r="G23" s="156">
        <f t="shared" si="1"/>
        <v>0</v>
      </c>
      <c r="H23" s="154"/>
      <c r="I23" s="166">
        <f t="shared" si="3"/>
        <v>0</v>
      </c>
      <c r="J23" s="154"/>
      <c r="K23" s="154" t="e">
        <f t="shared" si="4"/>
        <v>#DIV/0!</v>
      </c>
      <c r="L23" s="154"/>
      <c r="M23" s="158"/>
      <c r="N23" s="159"/>
      <c r="O23" s="159"/>
      <c r="P23" s="159">
        <v>82</v>
      </c>
      <c r="Q23" s="159"/>
      <c r="R23" s="160">
        <f t="shared" si="6"/>
        <v>0</v>
      </c>
      <c r="S23" s="161"/>
      <c r="T23" s="159"/>
      <c r="U23" s="161"/>
      <c r="V23" s="159"/>
      <c r="W23" s="159"/>
      <c r="X23" s="159"/>
      <c r="Y23" s="158">
        <v>1200</v>
      </c>
      <c r="Z23" s="159"/>
      <c r="AA23" s="160">
        <f t="shared" si="5"/>
        <v>0</v>
      </c>
      <c r="AB23" s="152"/>
      <c r="AC23" s="159"/>
      <c r="AD23" s="159"/>
      <c r="AE23" s="159"/>
      <c r="AF23" s="159"/>
      <c r="AG23" s="159"/>
      <c r="AH23" s="159"/>
      <c r="AI23" s="159"/>
      <c r="AJ23" s="159"/>
      <c r="AK23" s="159"/>
      <c r="AL23" s="64"/>
      <c r="AM23" s="64"/>
      <c r="AN23" s="154"/>
    </row>
    <row r="24" spans="1:41" s="178" customFormat="1" ht="25.95" customHeight="1" x14ac:dyDescent="0.4">
      <c r="A24" s="170"/>
      <c r="B24" s="171" t="s">
        <v>103</v>
      </c>
      <c r="C24" s="172">
        <f>SUM(C5:C23)</f>
        <v>23316</v>
      </c>
      <c r="D24" s="172">
        <f>SUM(D5:D23)</f>
        <v>575</v>
      </c>
      <c r="E24" s="172">
        <f>SUM(E5:E23)</f>
        <v>205</v>
      </c>
      <c r="F24" s="155">
        <f t="shared" ref="F24:F26" si="7">C24-D24</f>
        <v>22741</v>
      </c>
      <c r="G24" s="156">
        <f>SUM(G5:G23)</f>
        <v>205</v>
      </c>
      <c r="H24" s="172">
        <f>SUM(H5:H23)</f>
        <v>370</v>
      </c>
      <c r="I24" s="173">
        <f t="shared" si="3"/>
        <v>2.4661176874249442</v>
      </c>
      <c r="J24" s="172">
        <f>SUM(J5:J23)</f>
        <v>635.1</v>
      </c>
      <c r="K24" s="174">
        <f t="shared" si="4"/>
        <v>30.980487804878049</v>
      </c>
      <c r="L24" s="154">
        <f t="shared" ref="L24:Q24" si="8">SUM(L5:L23)</f>
        <v>0</v>
      </c>
      <c r="M24" s="172">
        <f t="shared" si="8"/>
        <v>355</v>
      </c>
      <c r="N24" s="172">
        <f t="shared" si="8"/>
        <v>0</v>
      </c>
      <c r="O24" s="172">
        <f t="shared" si="8"/>
        <v>0</v>
      </c>
      <c r="P24" s="172">
        <f t="shared" si="8"/>
        <v>3602</v>
      </c>
      <c r="Q24" s="172">
        <f t="shared" si="8"/>
        <v>0</v>
      </c>
      <c r="R24" s="160">
        <f t="shared" si="6"/>
        <v>0</v>
      </c>
      <c r="S24" s="172">
        <f t="shared" ref="S24:Z24" si="9">SUM(S5:S23)</f>
        <v>0</v>
      </c>
      <c r="T24" s="172">
        <f t="shared" si="9"/>
        <v>0</v>
      </c>
      <c r="U24" s="172">
        <f t="shared" si="9"/>
        <v>0</v>
      </c>
      <c r="V24" s="172">
        <f t="shared" si="9"/>
        <v>0</v>
      </c>
      <c r="W24" s="172">
        <f t="shared" si="9"/>
        <v>0</v>
      </c>
      <c r="X24" s="172">
        <f t="shared" si="9"/>
        <v>0</v>
      </c>
      <c r="Y24" s="172">
        <f t="shared" si="9"/>
        <v>21983</v>
      </c>
      <c r="Z24" s="172">
        <f t="shared" si="9"/>
        <v>0</v>
      </c>
      <c r="AA24" s="160">
        <f t="shared" si="5"/>
        <v>0</v>
      </c>
      <c r="AB24" s="172">
        <f>SUM(AB5:AB23)</f>
        <v>284</v>
      </c>
      <c r="AC24" s="175">
        <f>SUM(AC5:AC23)</f>
        <v>0</v>
      </c>
      <c r="AD24" s="176">
        <f>SUM(AD5:AD23)</f>
        <v>0</v>
      </c>
      <c r="AE24" s="177" t="e">
        <f t="shared" ref="AE24:AE27" si="10">AD24/AC24*10</f>
        <v>#DIV/0!</v>
      </c>
      <c r="AF24" s="172">
        <f t="shared" ref="AF24:AM24" si="11">SUM(AF5:AF23)</f>
        <v>12</v>
      </c>
      <c r="AG24" s="172">
        <f t="shared" si="11"/>
        <v>0</v>
      </c>
      <c r="AH24" s="172">
        <f t="shared" si="11"/>
        <v>12</v>
      </c>
      <c r="AI24" s="172">
        <f t="shared" si="11"/>
        <v>0</v>
      </c>
      <c r="AJ24" s="172">
        <f t="shared" si="11"/>
        <v>30</v>
      </c>
      <c r="AK24" s="172">
        <f t="shared" si="11"/>
        <v>0</v>
      </c>
      <c r="AL24" s="172">
        <f t="shared" si="11"/>
        <v>2</v>
      </c>
      <c r="AM24" s="172">
        <f t="shared" si="11"/>
        <v>0</v>
      </c>
      <c r="AN24" s="172"/>
      <c r="AO24" s="178">
        <f>AG24+AI24+AK24+AM24</f>
        <v>0</v>
      </c>
    </row>
    <row r="25" spans="1:41" s="188" customFormat="1" ht="25.95" customHeight="1" x14ac:dyDescent="0.4">
      <c r="A25" s="179"/>
      <c r="B25" s="180" t="s">
        <v>67</v>
      </c>
      <c r="C25" s="181">
        <v>5971</v>
      </c>
      <c r="D25" s="153">
        <f t="shared" si="0"/>
        <v>0</v>
      </c>
      <c r="E25" s="181"/>
      <c r="F25" s="155">
        <f t="shared" si="7"/>
        <v>5971</v>
      </c>
      <c r="G25" s="156">
        <f t="shared" si="1"/>
        <v>0</v>
      </c>
      <c r="H25" s="181"/>
      <c r="I25" s="157">
        <f t="shared" si="3"/>
        <v>0</v>
      </c>
      <c r="J25" s="181"/>
      <c r="K25" s="182" t="e">
        <f t="shared" si="4"/>
        <v>#DIV/0!</v>
      </c>
      <c r="L25" s="181"/>
      <c r="M25" s="183"/>
      <c r="N25" s="183"/>
      <c r="O25" s="183"/>
      <c r="P25" s="183">
        <v>100</v>
      </c>
      <c r="Q25" s="183"/>
      <c r="R25" s="160">
        <f t="shared" si="6"/>
        <v>0</v>
      </c>
      <c r="S25" s="184"/>
      <c r="T25" s="183"/>
      <c r="U25" s="184"/>
      <c r="V25" s="183"/>
      <c r="W25" s="183"/>
      <c r="X25" s="183"/>
      <c r="Y25" s="183">
        <v>9000</v>
      </c>
      <c r="Z25" s="183"/>
      <c r="AA25" s="160">
        <f t="shared" si="5"/>
        <v>0</v>
      </c>
      <c r="AB25" s="181">
        <v>1519</v>
      </c>
      <c r="AC25" s="181"/>
      <c r="AD25" s="181"/>
      <c r="AE25" s="177" t="e">
        <f t="shared" si="10"/>
        <v>#DIV/0!</v>
      </c>
      <c r="AF25" s="185">
        <v>17.5</v>
      </c>
      <c r="AG25" s="183"/>
      <c r="AH25" s="183">
        <v>16</v>
      </c>
      <c r="AI25" s="183"/>
      <c r="AJ25" s="183">
        <v>42.5</v>
      </c>
      <c r="AK25" s="183"/>
      <c r="AL25" s="186">
        <v>3</v>
      </c>
      <c r="AM25" s="186"/>
      <c r="AN25" s="181"/>
      <c r="AO25" s="187">
        <f t="shared" ref="AO25:AO26" si="12">AG25+AI25+AK25+AM25</f>
        <v>0</v>
      </c>
    </row>
    <row r="26" spans="1:41" s="187" customFormat="1" ht="25.95" customHeight="1" x14ac:dyDescent="0.4">
      <c r="A26" s="170"/>
      <c r="B26" s="189" t="s">
        <v>68</v>
      </c>
      <c r="C26" s="181">
        <f>SUM(C24:C25)</f>
        <v>29287</v>
      </c>
      <c r="D26" s="181">
        <f t="shared" ref="D26:H26" si="13">SUM(D24:D25)</f>
        <v>575</v>
      </c>
      <c r="E26" s="181">
        <f t="shared" si="13"/>
        <v>205</v>
      </c>
      <c r="F26" s="155">
        <f t="shared" si="7"/>
        <v>28712</v>
      </c>
      <c r="G26" s="156">
        <f>G24+G25</f>
        <v>205</v>
      </c>
      <c r="H26" s="181">
        <f t="shared" si="13"/>
        <v>370</v>
      </c>
      <c r="I26" s="190">
        <f t="shared" si="3"/>
        <v>1.9633284392392529</v>
      </c>
      <c r="J26" s="181">
        <f t="shared" ref="J26:AM26" si="14">SUM(J24:J25)</f>
        <v>635.1</v>
      </c>
      <c r="K26" s="191">
        <f t="shared" si="4"/>
        <v>30.980487804878049</v>
      </c>
      <c r="L26" s="181">
        <f t="shared" si="14"/>
        <v>0</v>
      </c>
      <c r="M26" s="181">
        <f t="shared" si="14"/>
        <v>355</v>
      </c>
      <c r="N26" s="181">
        <f t="shared" si="14"/>
        <v>0</v>
      </c>
      <c r="O26" s="181">
        <f t="shared" si="14"/>
        <v>0</v>
      </c>
      <c r="P26" s="181">
        <f t="shared" si="14"/>
        <v>3702</v>
      </c>
      <c r="Q26" s="181">
        <f t="shared" si="14"/>
        <v>0</v>
      </c>
      <c r="R26" s="160">
        <f t="shared" si="6"/>
        <v>0</v>
      </c>
      <c r="S26" s="181">
        <f t="shared" si="14"/>
        <v>0</v>
      </c>
      <c r="T26" s="181">
        <f t="shared" si="14"/>
        <v>0</v>
      </c>
      <c r="U26" s="181">
        <f t="shared" si="14"/>
        <v>0</v>
      </c>
      <c r="V26" s="181">
        <f t="shared" si="14"/>
        <v>0</v>
      </c>
      <c r="W26" s="181">
        <f t="shared" si="14"/>
        <v>0</v>
      </c>
      <c r="X26" s="181">
        <f t="shared" si="14"/>
        <v>0</v>
      </c>
      <c r="Y26" s="181">
        <f t="shared" si="14"/>
        <v>30983</v>
      </c>
      <c r="Z26" s="181">
        <f t="shared" si="14"/>
        <v>0</v>
      </c>
      <c r="AA26" s="160">
        <f t="shared" si="5"/>
        <v>0</v>
      </c>
      <c r="AB26" s="181">
        <f t="shared" si="14"/>
        <v>1803</v>
      </c>
      <c r="AC26" s="192">
        <f t="shared" si="14"/>
        <v>0</v>
      </c>
      <c r="AD26" s="193">
        <f t="shared" si="14"/>
        <v>0</v>
      </c>
      <c r="AE26" s="177" t="e">
        <f t="shared" si="10"/>
        <v>#DIV/0!</v>
      </c>
      <c r="AF26" s="181">
        <f t="shared" si="14"/>
        <v>29.5</v>
      </c>
      <c r="AG26" s="181">
        <f t="shared" si="14"/>
        <v>0</v>
      </c>
      <c r="AH26" s="181">
        <f t="shared" si="14"/>
        <v>28</v>
      </c>
      <c r="AI26" s="181">
        <f t="shared" si="14"/>
        <v>0</v>
      </c>
      <c r="AJ26" s="181">
        <f t="shared" si="14"/>
        <v>72.5</v>
      </c>
      <c r="AK26" s="181">
        <f t="shared" si="14"/>
        <v>0</v>
      </c>
      <c r="AL26" s="181">
        <f t="shared" si="14"/>
        <v>5</v>
      </c>
      <c r="AM26" s="181">
        <f t="shared" si="14"/>
        <v>0</v>
      </c>
      <c r="AN26" s="181"/>
      <c r="AO26" s="187">
        <f t="shared" si="12"/>
        <v>0</v>
      </c>
    </row>
    <row r="27" spans="1:41" s="205" customFormat="1" ht="22.8" x14ac:dyDescent="0.4">
      <c r="A27" s="194"/>
      <c r="B27" s="195" t="s">
        <v>104</v>
      </c>
      <c r="C27" s="196">
        <v>22373</v>
      </c>
      <c r="D27" s="197">
        <v>0</v>
      </c>
      <c r="E27" s="197">
        <v>4407</v>
      </c>
      <c r="F27" s="155"/>
      <c r="G27" s="198"/>
      <c r="H27" s="197">
        <v>1103</v>
      </c>
      <c r="I27" s="199">
        <f t="shared" si="3"/>
        <v>24.627899700531891</v>
      </c>
      <c r="J27" s="197">
        <v>10314</v>
      </c>
      <c r="K27" s="200">
        <f t="shared" si="4"/>
        <v>23.403675970047651</v>
      </c>
      <c r="L27" s="197"/>
      <c r="M27" s="201">
        <v>555</v>
      </c>
      <c r="N27" s="202"/>
      <c r="O27" s="202"/>
      <c r="P27" s="201">
        <v>4149</v>
      </c>
      <c r="Q27" s="202"/>
      <c r="R27" s="203">
        <f t="shared" si="6"/>
        <v>0</v>
      </c>
      <c r="S27" s="201">
        <v>895</v>
      </c>
      <c r="T27" s="202"/>
      <c r="U27" s="201">
        <v>4213</v>
      </c>
      <c r="V27" s="202"/>
      <c r="W27" s="202">
        <v>90</v>
      </c>
      <c r="X27" s="202">
        <v>21.9</v>
      </c>
      <c r="Y27" s="201">
        <v>21054</v>
      </c>
      <c r="Z27" s="202"/>
      <c r="AA27" s="203">
        <f t="shared" si="5"/>
        <v>0</v>
      </c>
      <c r="AB27" s="196"/>
      <c r="AC27" s="197"/>
      <c r="AD27" s="197"/>
      <c r="AE27" s="204" t="e">
        <f t="shared" si="10"/>
        <v>#DIV/0!</v>
      </c>
      <c r="AF27" s="197">
        <v>20</v>
      </c>
      <c r="AG27" s="197"/>
      <c r="AH27" s="197">
        <v>18.5</v>
      </c>
      <c r="AI27" s="197"/>
      <c r="AJ27" s="197">
        <v>30</v>
      </c>
      <c r="AK27" s="197"/>
      <c r="AL27" s="197"/>
      <c r="AM27" s="197"/>
      <c r="AN27" s="197"/>
    </row>
    <row r="28" spans="1:41" ht="17.399999999999999" x14ac:dyDescent="0.3">
      <c r="A28" s="32"/>
      <c r="B28" s="32"/>
    </row>
    <row r="30" spans="1:41" ht="29.4" customHeight="1" x14ac:dyDescent="0.45">
      <c r="B30" s="206"/>
      <c r="E30" s="207"/>
      <c r="F30" s="207"/>
    </row>
    <row r="33" spans="2:2" ht="22.95" customHeight="1" x14ac:dyDescent="0.55000000000000004">
      <c r="B33" s="208"/>
    </row>
    <row r="34" spans="2:2" ht="13.2" customHeight="1" x14ac:dyDescent="0.55000000000000004">
      <c r="B34" s="208"/>
    </row>
    <row r="35" spans="2:2" ht="46.2" customHeight="1" x14ac:dyDescent="0.55000000000000004">
      <c r="B35" s="208"/>
    </row>
  </sheetData>
  <mergeCells count="36">
    <mergeCell ref="AL3:AM3"/>
    <mergeCell ref="X3:X4"/>
    <mergeCell ref="Y3:Y4"/>
    <mergeCell ref="Z3:Z4"/>
    <mergeCell ref="AA3:AA4"/>
    <mergeCell ref="AB3:AB4"/>
    <mergeCell ref="AC3:AE3"/>
    <mergeCell ref="AF2:AM2"/>
    <mergeCell ref="C3:C4"/>
    <mergeCell ref="D3:D4"/>
    <mergeCell ref="E3:I3"/>
    <mergeCell ref="J3:J4"/>
    <mergeCell ref="K3:K4"/>
    <mergeCell ref="M3:M4"/>
    <mergeCell ref="N3:N4"/>
    <mergeCell ref="P3:P4"/>
    <mergeCell ref="Q3:Q4"/>
    <mergeCell ref="R3:R4"/>
    <mergeCell ref="S3:T3"/>
    <mergeCell ref="U3:V3"/>
    <mergeCell ref="AF3:AG3"/>
    <mergeCell ref="AH3:AI3"/>
    <mergeCell ref="AJ3:AK3"/>
    <mergeCell ref="B1:AC1"/>
    <mergeCell ref="A2:A4"/>
    <mergeCell ref="B2:B4"/>
    <mergeCell ref="C2:K2"/>
    <mergeCell ref="L2:L4"/>
    <mergeCell ref="M2:N2"/>
    <mergeCell ref="O2:O4"/>
    <mergeCell ref="P2:R2"/>
    <mergeCell ref="S2:V2"/>
    <mergeCell ref="W2:X2"/>
    <mergeCell ref="W3:W4"/>
    <mergeCell ref="Y2:AA2"/>
    <mergeCell ref="AB2:AE2"/>
  </mergeCells>
  <pageMargins left="0.11811023622047245" right="0.11811023622047245" top="0.35433070866141736" bottom="0.35433070866141736" header="0.31496062992125984" footer="0.31496062992125984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view="pageBreakPreview" zoomScale="60" zoomScaleNormal="60" workbookViewId="0">
      <selection activeCell="BH20" sqref="BH20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0" customWidth="1"/>
    <col min="51" max="51" width="7.44140625" customWidth="1"/>
    <col min="52" max="52" width="8.6640625" customWidth="1"/>
    <col min="53" max="53" width="11.332031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  <col min="64" max="64" width="8.21875" customWidth="1"/>
  </cols>
  <sheetData>
    <row r="1" spans="1:65" ht="43.95" customHeight="1" x14ac:dyDescent="0.25">
      <c r="A1" s="278" t="s">
        <v>106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15"/>
      <c r="AB1" s="215"/>
      <c r="AC1" s="215"/>
      <c r="AD1" s="215"/>
      <c r="AE1" s="215"/>
      <c r="AF1" s="215"/>
      <c r="AG1" s="215"/>
      <c r="AH1" s="259" t="str">
        <f>A1</f>
        <v>Оперативные данные о ходе полевых работ Можгинский район на 13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13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5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211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  <c r="BL2" s="295" t="s">
        <v>24</v>
      </c>
      <c r="BM2" s="292" t="s">
        <v>25</v>
      </c>
    </row>
    <row r="3" spans="1:65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  <c r="BL3" s="296"/>
      <c r="BM3" s="293"/>
    </row>
    <row r="4" spans="1:65" s="3" customFormat="1" ht="28.95" customHeight="1" x14ac:dyDescent="0.25">
      <c r="A4" s="263"/>
      <c r="B4" s="266"/>
      <c r="C4" s="275"/>
      <c r="D4" s="290"/>
      <c r="E4" s="5" t="s">
        <v>40</v>
      </c>
      <c r="F4" s="213" t="s">
        <v>41</v>
      </c>
      <c r="G4" s="213" t="s">
        <v>32</v>
      </c>
      <c r="H4" s="7" t="s">
        <v>40</v>
      </c>
      <c r="I4" s="213" t="s">
        <v>41</v>
      </c>
      <c r="J4" s="213" t="s">
        <v>32</v>
      </c>
      <c r="K4" s="7" t="s">
        <v>40</v>
      </c>
      <c r="L4" s="213" t="s">
        <v>41</v>
      </c>
      <c r="M4" s="213" t="s">
        <v>32</v>
      </c>
      <c r="N4" s="8" t="s">
        <v>40</v>
      </c>
      <c r="O4" s="210" t="s">
        <v>41</v>
      </c>
      <c r="P4" s="210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214"/>
      <c r="AM4" s="214" t="s">
        <v>41</v>
      </c>
      <c r="AN4" s="214" t="s">
        <v>40</v>
      </c>
      <c r="AO4" s="214" t="s">
        <v>41</v>
      </c>
      <c r="AP4" s="214" t="s">
        <v>40</v>
      </c>
      <c r="AQ4" s="214" t="s">
        <v>41</v>
      </c>
      <c r="AR4" s="214" t="s">
        <v>40</v>
      </c>
      <c r="AS4" s="17" t="s">
        <v>41</v>
      </c>
      <c r="AT4" s="214" t="s">
        <v>40</v>
      </c>
      <c r="AU4" s="17" t="s">
        <v>41</v>
      </c>
      <c r="AV4" s="17" t="s">
        <v>32</v>
      </c>
      <c r="AW4" s="214" t="s">
        <v>40</v>
      </c>
      <c r="AX4" s="214" t="s">
        <v>41</v>
      </c>
      <c r="AY4" s="17" t="s">
        <v>32</v>
      </c>
      <c r="AZ4" s="214" t="s">
        <v>40</v>
      </c>
      <c r="BA4" s="214" t="s">
        <v>41</v>
      </c>
      <c r="BB4" s="214" t="s">
        <v>41</v>
      </c>
      <c r="BC4" s="214" t="s">
        <v>41</v>
      </c>
      <c r="BD4" s="17" t="s">
        <v>32</v>
      </c>
      <c r="BE4" s="214" t="s">
        <v>40</v>
      </c>
      <c r="BF4" s="214" t="s">
        <v>41</v>
      </c>
      <c r="BG4" s="17" t="s">
        <v>32</v>
      </c>
      <c r="BH4" s="214" t="s">
        <v>40</v>
      </c>
      <c r="BI4" s="214" t="s">
        <v>41</v>
      </c>
      <c r="BJ4" s="294"/>
      <c r="BK4" s="294"/>
      <c r="BL4" s="297"/>
      <c r="BM4" s="294"/>
    </row>
    <row r="5" spans="1:65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212">
        <v>4842</v>
      </c>
      <c r="T5" s="27">
        <v>4842</v>
      </c>
      <c r="U5" s="28">
        <f t="shared" ref="U5:U29" si="1">T5/S5*100</f>
        <v>100</v>
      </c>
      <c r="V5" s="29"/>
      <c r="W5" s="212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4248</v>
      </c>
      <c r="AV5" s="35">
        <f>AU5/AT5*100</f>
        <v>100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26902</v>
      </c>
      <c r="BB5" s="34"/>
      <c r="BC5" s="34">
        <v>13819</v>
      </c>
      <c r="BD5" s="117">
        <f t="shared" ref="BD5:BD30" si="2">BA5/AZ5*100</f>
        <v>122.28181818181818</v>
      </c>
      <c r="BE5" s="34">
        <v>17816</v>
      </c>
      <c r="BF5" s="32"/>
      <c r="BG5" s="32">
        <f>BF5/BE5*100</f>
        <v>0</v>
      </c>
      <c r="BH5" s="34">
        <v>2800</v>
      </c>
      <c r="BI5" s="37"/>
      <c r="BJ5" s="34">
        <v>3513</v>
      </c>
      <c r="BK5" s="36">
        <f>((AX5*0.45) + (BA5*0.34) + (BF5/1.33*0.18) + (BI5*0.2))/BJ5*10</f>
        <v>27.639140335895249</v>
      </c>
      <c r="BL5" s="34">
        <v>800</v>
      </c>
      <c r="BM5" s="38"/>
    </row>
    <row r="6" spans="1:65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 t="e">
        <f t="shared" ref="AV6:AV30" si="3">AU6/AT6*100</f>
        <v>#DIV/0!</v>
      </c>
      <c r="AW6" s="34">
        <v>0</v>
      </c>
      <c r="AX6" s="34"/>
      <c r="AY6" s="34" t="e">
        <f t="shared" ref="AY6:AY30" si="4">AX6/AW6*100</f>
        <v>#DIV/0!</v>
      </c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5">BF6/BE6*100</f>
        <v>#DIV/0!</v>
      </c>
      <c r="BH6" s="34">
        <v>0</v>
      </c>
      <c r="BI6" s="37"/>
      <c r="BJ6" s="34"/>
      <c r="BK6" s="36" t="e">
        <f t="shared" ref="BK6:BK30" si="6">((AX6*0.45) + (BA6*0.34) + (BF6/1.33*0.18) + (BI6*0.2))/BJ6*10</f>
        <v>#DIV/0!</v>
      </c>
      <c r="BL6" s="34"/>
      <c r="BM6" s="38"/>
    </row>
    <row r="7" spans="1:65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7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8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si="3"/>
        <v>96.269554753309265</v>
      </c>
      <c r="AW7" s="34">
        <v>800</v>
      </c>
      <c r="AX7" s="34">
        <v>750</v>
      </c>
      <c r="AY7" s="34">
        <f t="shared" si="4"/>
        <v>93.75</v>
      </c>
      <c r="AZ7" s="34">
        <v>9500</v>
      </c>
      <c r="BA7" s="34">
        <v>10853</v>
      </c>
      <c r="BB7" s="34">
        <v>1375</v>
      </c>
      <c r="BC7" s="34">
        <v>1500</v>
      </c>
      <c r="BD7" s="36">
        <f t="shared" si="2"/>
        <v>114.2421052631579</v>
      </c>
      <c r="BE7" s="34">
        <v>9100</v>
      </c>
      <c r="BF7" s="34"/>
      <c r="BG7" s="32">
        <f t="shared" si="5"/>
        <v>0</v>
      </c>
      <c r="BH7" s="34">
        <v>1000</v>
      </c>
      <c r="BI7" s="37"/>
      <c r="BJ7" s="34">
        <v>1470</v>
      </c>
      <c r="BK7" s="36">
        <f t="shared" si="6"/>
        <v>27.398095238095237</v>
      </c>
      <c r="BL7" s="34">
        <v>190</v>
      </c>
      <c r="BM7" s="38"/>
    </row>
    <row r="8" spans="1:65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7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8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1033</v>
      </c>
      <c r="AV8" s="35">
        <f t="shared" si="3"/>
        <v>83.779399837794003</v>
      </c>
      <c r="AW8" s="34">
        <v>371</v>
      </c>
      <c r="AX8" s="34">
        <v>371</v>
      </c>
      <c r="AY8" s="34">
        <f t="shared" si="4"/>
        <v>100</v>
      </c>
      <c r="AZ8" s="34">
        <v>1400</v>
      </c>
      <c r="BA8" s="34">
        <v>1880</v>
      </c>
      <c r="BB8" s="34"/>
      <c r="BC8" s="34">
        <v>730</v>
      </c>
      <c r="BD8" s="36">
        <f t="shared" si="2"/>
        <v>134.28571428571428</v>
      </c>
      <c r="BE8" s="34">
        <v>2700</v>
      </c>
      <c r="BF8" s="34">
        <v>1000</v>
      </c>
      <c r="BG8" s="32">
        <f t="shared" si="5"/>
        <v>37.037037037037038</v>
      </c>
      <c r="BH8" s="34">
        <v>300</v>
      </c>
      <c r="BI8" s="37"/>
      <c r="BJ8" s="34">
        <v>450</v>
      </c>
      <c r="BK8" s="36">
        <f t="shared" si="6"/>
        <v>20.921963241436927</v>
      </c>
      <c r="BL8" s="34">
        <v>120</v>
      </c>
      <c r="BM8" s="38"/>
    </row>
    <row r="9" spans="1:65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7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8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1349</v>
      </c>
      <c r="AV9" s="51">
        <f t="shared" si="3"/>
        <v>100</v>
      </c>
      <c r="AW9" s="34">
        <v>1000</v>
      </c>
      <c r="AX9" s="34">
        <v>610</v>
      </c>
      <c r="AY9" s="34">
        <f t="shared" si="4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2"/>
        <v>188.94285714285715</v>
      </c>
      <c r="BE9" s="34">
        <v>5000</v>
      </c>
      <c r="BF9" s="34"/>
      <c r="BG9" s="32">
        <f t="shared" si="5"/>
        <v>0</v>
      </c>
      <c r="BH9" s="34">
        <v>1000</v>
      </c>
      <c r="BI9" s="37"/>
      <c r="BJ9" s="34">
        <v>957</v>
      </c>
      <c r="BK9" s="36">
        <f t="shared" si="6"/>
        <v>26.362800417972831</v>
      </c>
      <c r="BL9" s="34"/>
      <c r="BM9" s="38"/>
    </row>
    <row r="10" spans="1:65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7"/>
        <v>100</v>
      </c>
      <c r="K10" s="23">
        <v>0</v>
      </c>
      <c r="L10" s="20"/>
      <c r="M10" s="22"/>
      <c r="N10" s="20">
        <v>655</v>
      </c>
      <c r="O10" s="20"/>
      <c r="P10" s="20">
        <f t="shared" si="8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3"/>
        <v>90.649350649350652</v>
      </c>
      <c r="AW10" s="34">
        <v>310</v>
      </c>
      <c r="AX10" s="34">
        <v>183</v>
      </c>
      <c r="AY10" s="34">
        <f t="shared" si="4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2"/>
        <v>87.31481481481481</v>
      </c>
      <c r="BE10" s="34">
        <v>0</v>
      </c>
      <c r="BF10" s="34"/>
      <c r="BG10" s="32" t="e">
        <f t="shared" si="5"/>
        <v>#DIV/0!</v>
      </c>
      <c r="BH10" s="34">
        <v>300</v>
      </c>
      <c r="BI10" s="37"/>
      <c r="BJ10" s="34">
        <v>651</v>
      </c>
      <c r="BK10" s="36">
        <f t="shared" si="6"/>
        <v>25.89016897081413</v>
      </c>
      <c r="BL10" s="34"/>
      <c r="BM10" s="38"/>
    </row>
    <row r="11" spans="1:65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7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8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3"/>
        <v>87.677725118483409</v>
      </c>
      <c r="AW11" s="34">
        <v>258</v>
      </c>
      <c r="AX11" s="34">
        <v>350</v>
      </c>
      <c r="AY11" s="34">
        <f t="shared" si="4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2"/>
        <v>160</v>
      </c>
      <c r="BE11" s="34">
        <v>2660</v>
      </c>
      <c r="BF11" s="34"/>
      <c r="BG11" s="32">
        <f t="shared" si="5"/>
        <v>0</v>
      </c>
      <c r="BH11" s="34">
        <v>400</v>
      </c>
      <c r="BI11" s="37"/>
      <c r="BJ11" s="34">
        <v>436</v>
      </c>
      <c r="BK11" s="36">
        <f t="shared" si="6"/>
        <v>12.970183486238531</v>
      </c>
      <c r="BL11" s="34">
        <v>50</v>
      </c>
      <c r="BM11" s="38">
        <v>100</v>
      </c>
    </row>
    <row r="12" spans="1:65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7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8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3"/>
        <v>100</v>
      </c>
      <c r="AW12" s="34">
        <v>1366</v>
      </c>
      <c r="AX12" s="34">
        <v>534</v>
      </c>
      <c r="AY12" s="34">
        <f t="shared" si="4"/>
        <v>39.092240117130302</v>
      </c>
      <c r="AZ12" s="34">
        <v>4252</v>
      </c>
      <c r="BA12" s="34">
        <v>3529</v>
      </c>
      <c r="BB12" s="34">
        <v>1642</v>
      </c>
      <c r="BC12" s="34">
        <v>1113</v>
      </c>
      <c r="BD12" s="36">
        <f t="shared" si="2"/>
        <v>82.99623706491063</v>
      </c>
      <c r="BE12" s="34">
        <v>7085</v>
      </c>
      <c r="BF12" s="34">
        <v>2500</v>
      </c>
      <c r="BG12" s="32">
        <f t="shared" si="5"/>
        <v>35.285815102328868</v>
      </c>
      <c r="BH12" s="34">
        <v>1046</v>
      </c>
      <c r="BI12" s="37"/>
      <c r="BJ12" s="34">
        <v>1365</v>
      </c>
      <c r="BK12" s="36">
        <f t="shared" si="6"/>
        <v>13.029346993858272</v>
      </c>
      <c r="BL12" s="34">
        <v>100</v>
      </c>
      <c r="BM12" s="38"/>
    </row>
    <row r="13" spans="1:65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7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8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3"/>
        <v>82.946250829462514</v>
      </c>
      <c r="AW13" s="34">
        <v>549</v>
      </c>
      <c r="AX13" s="34">
        <v>600</v>
      </c>
      <c r="AY13" s="34">
        <f t="shared" si="4"/>
        <v>109.28961748633881</v>
      </c>
      <c r="AZ13" s="34">
        <v>4500</v>
      </c>
      <c r="BA13" s="34">
        <v>5150</v>
      </c>
      <c r="BB13" s="34"/>
      <c r="BC13" s="34"/>
      <c r="BD13" s="36">
        <f t="shared" si="2"/>
        <v>114.44444444444444</v>
      </c>
      <c r="BE13" s="34">
        <v>0</v>
      </c>
      <c r="BF13" s="34"/>
      <c r="BG13" s="32" t="e">
        <f t="shared" si="5"/>
        <v>#DIV/0!</v>
      </c>
      <c r="BH13" s="34">
        <v>305</v>
      </c>
      <c r="BI13" s="37"/>
      <c r="BJ13" s="34">
        <v>450</v>
      </c>
      <c r="BK13" s="36">
        <f t="shared" si="6"/>
        <v>44.911111111111111</v>
      </c>
      <c r="BL13" s="34">
        <v>200</v>
      </c>
      <c r="BM13" s="38"/>
    </row>
    <row r="14" spans="1:65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7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8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3"/>
        <v>100</v>
      </c>
      <c r="AW14" s="34">
        <v>610</v>
      </c>
      <c r="AX14" s="34">
        <v>622</v>
      </c>
      <c r="AY14" s="34">
        <f t="shared" si="4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2"/>
        <v>59.517543859649123</v>
      </c>
      <c r="BE14" s="34">
        <v>3765</v>
      </c>
      <c r="BF14" s="34">
        <v>1920</v>
      </c>
      <c r="BG14" s="32">
        <f t="shared" si="5"/>
        <v>50.996015936254977</v>
      </c>
      <c r="BH14" s="34">
        <v>230</v>
      </c>
      <c r="BI14" s="37"/>
      <c r="BJ14" s="34">
        <v>588</v>
      </c>
      <c r="BK14" s="36">
        <f t="shared" si="6"/>
        <v>17.026014014628409</v>
      </c>
      <c r="BL14" s="34"/>
      <c r="BM14" s="38"/>
    </row>
    <row r="15" spans="1:65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7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8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3"/>
        <v>84.67400508044031</v>
      </c>
      <c r="AW15" s="34">
        <v>694</v>
      </c>
      <c r="AX15" s="34">
        <v>800</v>
      </c>
      <c r="AY15" s="34">
        <f t="shared" si="4"/>
        <v>115.27377521613833</v>
      </c>
      <c r="AZ15" s="34">
        <v>3901</v>
      </c>
      <c r="BA15" s="34">
        <v>2600</v>
      </c>
      <c r="BB15" s="34">
        <v>500</v>
      </c>
      <c r="BC15" s="34">
        <v>2100</v>
      </c>
      <c r="BD15" s="36">
        <f t="shared" si="2"/>
        <v>66.64957703153037</v>
      </c>
      <c r="BE15" s="34">
        <v>2700</v>
      </c>
      <c r="BF15" s="34">
        <v>9500</v>
      </c>
      <c r="BG15" s="32">
        <f t="shared" si="5"/>
        <v>351.85185185185185</v>
      </c>
      <c r="BH15" s="34">
        <v>574</v>
      </c>
      <c r="BI15" s="37"/>
      <c r="BJ15" s="34">
        <v>706</v>
      </c>
      <c r="BK15" s="36">
        <f t="shared" si="6"/>
        <v>35.831647106434637</v>
      </c>
      <c r="BL15" s="34"/>
      <c r="BM15" s="38">
        <v>150</v>
      </c>
    </row>
    <row r="16" spans="1:65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7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8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1662</v>
      </c>
      <c r="AV16" s="35">
        <f t="shared" si="3"/>
        <v>100</v>
      </c>
      <c r="AW16" s="34">
        <v>800</v>
      </c>
      <c r="AX16" s="34">
        <v>702</v>
      </c>
      <c r="AY16" s="34">
        <f t="shared" si="4"/>
        <v>87.75</v>
      </c>
      <c r="AZ16" s="34">
        <v>4900</v>
      </c>
      <c r="BA16" s="34">
        <v>5542</v>
      </c>
      <c r="BB16" s="34">
        <v>2052</v>
      </c>
      <c r="BC16" s="34">
        <v>1565</v>
      </c>
      <c r="BD16" s="36">
        <f t="shared" si="2"/>
        <v>113.10204081632654</v>
      </c>
      <c r="BE16" s="34">
        <v>10250</v>
      </c>
      <c r="BF16" s="34">
        <v>2875</v>
      </c>
      <c r="BG16" s="32">
        <f t="shared" si="5"/>
        <v>28.04878048780488</v>
      </c>
      <c r="BH16" s="34">
        <v>1400</v>
      </c>
      <c r="BI16" s="37"/>
      <c r="BJ16" s="34">
        <v>1316</v>
      </c>
      <c r="BK16" s="36">
        <f t="shared" si="6"/>
        <v>19.675362799095005</v>
      </c>
      <c r="BL16" s="34"/>
      <c r="BM16" s="44">
        <v>140</v>
      </c>
    </row>
    <row r="17" spans="1:65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7"/>
        <v>100</v>
      </c>
      <c r="K17" s="102">
        <v>0</v>
      </c>
      <c r="L17" s="101"/>
      <c r="M17" s="42"/>
      <c r="N17" s="101">
        <v>220</v>
      </c>
      <c r="O17" s="101"/>
      <c r="P17" s="101">
        <f t="shared" si="8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3"/>
        <v>100</v>
      </c>
      <c r="AW17" s="34">
        <v>210</v>
      </c>
      <c r="AX17" s="34">
        <v>200</v>
      </c>
      <c r="AY17" s="34">
        <f t="shared" si="4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2"/>
        <v>108</v>
      </c>
      <c r="BE17" s="34">
        <v>0</v>
      </c>
      <c r="BF17" s="34">
        <v>1000</v>
      </c>
      <c r="BG17" s="32" t="e">
        <f t="shared" si="5"/>
        <v>#DIV/0!</v>
      </c>
      <c r="BH17" s="34">
        <v>400</v>
      </c>
      <c r="BI17" s="37"/>
      <c r="BJ17" s="34">
        <v>254</v>
      </c>
      <c r="BK17" s="36">
        <f t="shared" si="6"/>
        <v>45.013320703333136</v>
      </c>
      <c r="BL17" s="34"/>
      <c r="BM17" s="38"/>
    </row>
    <row r="18" spans="1:65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7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8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 t="shared" si="3"/>
        <v>96.531413612565444</v>
      </c>
      <c r="AW18" s="34">
        <v>300</v>
      </c>
      <c r="AX18" s="34">
        <v>362</v>
      </c>
      <c r="AY18" s="34">
        <f t="shared" si="4"/>
        <v>120.66666666666667</v>
      </c>
      <c r="AZ18" s="34">
        <v>1000</v>
      </c>
      <c r="BA18" s="34">
        <v>1513</v>
      </c>
      <c r="BB18" s="34"/>
      <c r="BC18" s="34">
        <v>513</v>
      </c>
      <c r="BD18" s="36">
        <f t="shared" si="2"/>
        <v>151.29999999999998</v>
      </c>
      <c r="BE18" s="34">
        <v>2620</v>
      </c>
      <c r="BF18" s="34">
        <v>1100</v>
      </c>
      <c r="BG18" s="32">
        <f t="shared" si="5"/>
        <v>41.984732824427482</v>
      </c>
      <c r="BH18" s="34">
        <v>315</v>
      </c>
      <c r="BI18" s="37"/>
      <c r="BJ18" s="34">
        <v>380</v>
      </c>
      <c r="BK18" s="36">
        <f t="shared" si="6"/>
        <v>21.741899485555997</v>
      </c>
      <c r="BL18" s="34">
        <v>70</v>
      </c>
      <c r="BM18" s="38"/>
    </row>
    <row r="19" spans="1:65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7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8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3"/>
        <v>81.355932203389841</v>
      </c>
      <c r="AW19" s="34">
        <v>260</v>
      </c>
      <c r="AX19" s="34">
        <v>127</v>
      </c>
      <c r="AY19" s="34">
        <f t="shared" si="4"/>
        <v>48.846153846153847</v>
      </c>
      <c r="AZ19" s="34">
        <v>350</v>
      </c>
      <c r="BA19" s="34"/>
      <c r="BB19" s="34"/>
      <c r="BC19" s="34"/>
      <c r="BD19" s="36">
        <f t="shared" si="2"/>
        <v>0</v>
      </c>
      <c r="BE19" s="34">
        <v>2620</v>
      </c>
      <c r="BF19" s="34">
        <v>2720</v>
      </c>
      <c r="BG19" s="32">
        <f t="shared" si="5"/>
        <v>103.81679389312977</v>
      </c>
      <c r="BH19" s="34">
        <v>300</v>
      </c>
      <c r="BI19" s="37"/>
      <c r="BJ19" s="34">
        <v>257</v>
      </c>
      <c r="BK19" s="36">
        <f t="shared" si="6"/>
        <v>16.547482519528391</v>
      </c>
      <c r="BL19" s="34"/>
      <c r="BM19" s="38"/>
    </row>
    <row r="20" spans="1:65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7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8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3"/>
        <v>75.268817204301072</v>
      </c>
      <c r="AW20" s="34">
        <v>108</v>
      </c>
      <c r="AX20" s="34">
        <v>131</v>
      </c>
      <c r="AY20" s="34">
        <f t="shared" si="4"/>
        <v>121.2962962962963</v>
      </c>
      <c r="AZ20" s="34"/>
      <c r="BA20" s="34"/>
      <c r="BB20" s="34"/>
      <c r="BC20" s="34"/>
      <c r="BD20" s="36" t="e">
        <f t="shared" si="2"/>
        <v>#DIV/0!</v>
      </c>
      <c r="BE20" s="34">
        <v>2358</v>
      </c>
      <c r="BF20" s="34">
        <v>1310</v>
      </c>
      <c r="BG20" s="32">
        <f t="shared" si="5"/>
        <v>55.555555555555557</v>
      </c>
      <c r="BH20" s="34">
        <v>100</v>
      </c>
      <c r="BI20" s="37"/>
      <c r="BJ20" s="34">
        <v>135</v>
      </c>
      <c r="BK20" s="36">
        <f t="shared" si="6"/>
        <v>17.499498746867165</v>
      </c>
      <c r="BL20" s="34"/>
      <c r="BM20" s="38"/>
    </row>
    <row r="21" spans="1:65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7"/>
        <v>0</v>
      </c>
      <c r="K21" s="23">
        <v>0</v>
      </c>
      <c r="L21" s="20"/>
      <c r="M21" s="22"/>
      <c r="N21" s="20">
        <v>569</v>
      </c>
      <c r="O21" s="20"/>
      <c r="P21" s="20">
        <f t="shared" si="8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3"/>
        <v>100</v>
      </c>
      <c r="AW21" s="34"/>
      <c r="AX21" s="34"/>
      <c r="AY21" s="34" t="e">
        <f t="shared" si="4"/>
        <v>#DIV/0!</v>
      </c>
      <c r="AZ21" s="34"/>
      <c r="BA21" s="34"/>
      <c r="BB21" s="34"/>
      <c r="BC21" s="34"/>
      <c r="BD21" s="36" t="e">
        <f t="shared" si="2"/>
        <v>#DIV/0!</v>
      </c>
      <c r="BE21" s="34">
        <v>0</v>
      </c>
      <c r="BF21" s="34"/>
      <c r="BG21" s="32" t="e">
        <f t="shared" si="5"/>
        <v>#DIV/0!</v>
      </c>
      <c r="BH21" s="34"/>
      <c r="BI21" s="37"/>
      <c r="BJ21" s="34"/>
      <c r="BK21" s="36" t="e">
        <f t="shared" si="6"/>
        <v>#DIV/0!</v>
      </c>
      <c r="BL21" s="34"/>
      <c r="BM21" s="38"/>
    </row>
    <row r="22" spans="1:65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7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8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3"/>
        <v>96.029495178672718</v>
      </c>
      <c r="AW22" s="34">
        <v>360</v>
      </c>
      <c r="AX22" s="34">
        <v>770</v>
      </c>
      <c r="AY22" s="34">
        <f t="shared" si="4"/>
        <v>213.88888888888889</v>
      </c>
      <c r="AZ22" s="34">
        <v>1500</v>
      </c>
      <c r="BA22" s="34">
        <v>490</v>
      </c>
      <c r="BB22" s="34">
        <v>490</v>
      </c>
      <c r="BC22" s="34"/>
      <c r="BD22" s="36">
        <f t="shared" si="2"/>
        <v>32.666666666666664</v>
      </c>
      <c r="BE22" s="34">
        <v>0</v>
      </c>
      <c r="BF22" s="34"/>
      <c r="BG22" s="32" t="e">
        <f t="shared" si="5"/>
        <v>#DIV/0!</v>
      </c>
      <c r="BH22" s="34">
        <v>100</v>
      </c>
      <c r="BI22" s="37"/>
      <c r="BJ22" s="34">
        <v>217</v>
      </c>
      <c r="BK22" s="36">
        <f t="shared" si="6"/>
        <v>23.645161290322584</v>
      </c>
      <c r="BL22" s="34"/>
      <c r="BM22" s="38"/>
    </row>
    <row r="23" spans="1:65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7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8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570</v>
      </c>
      <c r="AV23" s="35">
        <f t="shared" si="3"/>
        <v>40.169133192389005</v>
      </c>
      <c r="AW23" s="34">
        <v>370</v>
      </c>
      <c r="AX23" s="34">
        <v>421</v>
      </c>
      <c r="AY23" s="34">
        <f t="shared" si="4"/>
        <v>113.78378378378378</v>
      </c>
      <c r="AZ23" s="34">
        <v>4500</v>
      </c>
      <c r="BA23" s="34">
        <v>3076</v>
      </c>
      <c r="BB23" s="34"/>
      <c r="BC23" s="34"/>
      <c r="BD23" s="36">
        <f t="shared" si="2"/>
        <v>68.355555555555554</v>
      </c>
      <c r="BE23" s="34">
        <v>1625</v>
      </c>
      <c r="BF23" s="34"/>
      <c r="BG23" s="32">
        <f t="shared" si="5"/>
        <v>0</v>
      </c>
      <c r="BH23" s="34">
        <v>60</v>
      </c>
      <c r="BI23" s="37"/>
      <c r="BJ23" s="34">
        <v>415</v>
      </c>
      <c r="BK23" s="36">
        <f t="shared" si="6"/>
        <v>29.76602409638555</v>
      </c>
      <c r="BL23" s="34"/>
      <c r="BM23" s="38"/>
    </row>
    <row r="24" spans="1:65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212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212"/>
      <c r="X24" s="48"/>
      <c r="Y24" s="212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3"/>
        <v>0</v>
      </c>
      <c r="AW24" s="34"/>
      <c r="AX24" s="34"/>
      <c r="AY24" s="34" t="e">
        <f t="shared" si="4"/>
        <v>#DIV/0!</v>
      </c>
      <c r="AZ24" s="34"/>
      <c r="BA24" s="34"/>
      <c r="BB24" s="34"/>
      <c r="BC24" s="34"/>
      <c r="BD24" s="36" t="e">
        <f t="shared" si="2"/>
        <v>#DIV/0!</v>
      </c>
      <c r="BE24" s="34"/>
      <c r="BF24" s="34"/>
      <c r="BG24" s="32" t="e">
        <f t="shared" si="5"/>
        <v>#DIV/0!</v>
      </c>
      <c r="BH24" s="34"/>
      <c r="BI24" s="37"/>
      <c r="BJ24" s="34"/>
      <c r="BK24" s="36" t="e">
        <f t="shared" si="6"/>
        <v>#DIV/0!</v>
      </c>
      <c r="BL24" s="34"/>
      <c r="BM24" s="38"/>
    </row>
    <row r="25" spans="1:65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212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212"/>
      <c r="X25" s="48"/>
      <c r="Y25" s="212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35">
        <f t="shared" si="3"/>
        <v>100</v>
      </c>
      <c r="AW25" s="34"/>
      <c r="AX25" s="34">
        <v>335</v>
      </c>
      <c r="AY25" s="34" t="e">
        <f t="shared" si="4"/>
        <v>#DIV/0!</v>
      </c>
      <c r="AZ25" s="34"/>
      <c r="BA25" s="34"/>
      <c r="BB25" s="34"/>
      <c r="BC25" s="34"/>
      <c r="BD25" s="36" t="e">
        <f t="shared" si="2"/>
        <v>#DIV/0!</v>
      </c>
      <c r="BE25" s="34"/>
      <c r="BF25" s="34"/>
      <c r="BG25" s="32" t="e">
        <f t="shared" si="5"/>
        <v>#DIV/0!</v>
      </c>
      <c r="BH25" s="34"/>
      <c r="BI25" s="37"/>
      <c r="BJ25" s="34"/>
      <c r="BK25" s="36" t="e">
        <f t="shared" si="6"/>
        <v>#DIV/0!</v>
      </c>
      <c r="BL25" s="34"/>
      <c r="BM25" s="38"/>
    </row>
    <row r="26" spans="1:65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216">
        <v>185</v>
      </c>
      <c r="AU26" s="63">
        <v>185</v>
      </c>
      <c r="AV26" s="35">
        <f t="shared" si="3"/>
        <v>100</v>
      </c>
      <c r="AW26" s="216"/>
      <c r="AX26" s="216"/>
      <c r="AY26" s="34" t="e">
        <f t="shared" si="4"/>
        <v>#DIV/0!</v>
      </c>
      <c r="AZ26" s="216"/>
      <c r="BA26" s="216">
        <v>1600</v>
      </c>
      <c r="BB26" s="216"/>
      <c r="BC26" s="216"/>
      <c r="BD26" s="36" t="e">
        <f t="shared" si="2"/>
        <v>#DIV/0!</v>
      </c>
      <c r="BE26" s="216"/>
      <c r="BF26" s="216"/>
      <c r="BG26" s="32" t="e">
        <f t="shared" si="5"/>
        <v>#DIV/0!</v>
      </c>
      <c r="BH26" s="216"/>
      <c r="BI26" s="64"/>
      <c r="BJ26" s="64"/>
      <c r="BK26" s="36" t="e">
        <f t="shared" si="6"/>
        <v>#DIV/0!</v>
      </c>
      <c r="BL26" s="216"/>
      <c r="BM26" s="65"/>
    </row>
    <row r="27" spans="1:65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69">
        <f>SUM(AU5:AU26)</f>
        <v>23938</v>
      </c>
      <c r="AV27" s="35">
        <f t="shared" si="3"/>
        <v>90.629614205126259</v>
      </c>
      <c r="AW27" s="69">
        <f t="shared" si="10"/>
        <v>10366</v>
      </c>
      <c r="AX27" s="69">
        <f t="shared" si="10"/>
        <v>9119</v>
      </c>
      <c r="AY27" s="34">
        <f t="shared" si="4"/>
        <v>87.970287478294424</v>
      </c>
      <c r="AZ27" s="69">
        <f t="shared" si="10"/>
        <v>72233</v>
      </c>
      <c r="BA27" s="71">
        <f t="shared" si="10"/>
        <v>79720</v>
      </c>
      <c r="BB27" s="72">
        <f t="shared" si="10"/>
        <v>12427</v>
      </c>
      <c r="BC27" s="72">
        <f t="shared" si="10"/>
        <v>27708</v>
      </c>
      <c r="BD27" s="36">
        <f t="shared" si="2"/>
        <v>110.36506859745545</v>
      </c>
      <c r="BE27" s="73">
        <f>SUM(BE5:BE26)</f>
        <v>70299</v>
      </c>
      <c r="BF27" s="73">
        <f t="shared" ref="BF27:BI27" si="11">SUM(BF5:BF26)</f>
        <v>23925</v>
      </c>
      <c r="BG27" s="34">
        <f t="shared" si="5"/>
        <v>34.033201041266594</v>
      </c>
      <c r="BH27" s="73">
        <f t="shared" si="11"/>
        <v>10630</v>
      </c>
      <c r="BI27" s="73">
        <f t="shared" si="11"/>
        <v>0</v>
      </c>
      <c r="BJ27" s="73">
        <f>SUM(BJ5:BJ26)</f>
        <v>13560</v>
      </c>
      <c r="BK27" s="36">
        <f t="shared" si="6"/>
        <v>25.402890800008873</v>
      </c>
      <c r="BL27" s="73">
        <f>SUM(BL5:BL26)</f>
        <v>1530</v>
      </c>
      <c r="BM27" s="73">
        <f>SUM(BM5:BM26)</f>
        <v>390</v>
      </c>
    </row>
    <row r="28" spans="1:65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216">
        <v>15</v>
      </c>
      <c r="AM28" s="216">
        <v>15</v>
      </c>
      <c r="AN28" s="216">
        <v>13</v>
      </c>
      <c r="AO28" s="216">
        <v>5</v>
      </c>
      <c r="AP28" s="216">
        <v>20</v>
      </c>
      <c r="AQ28" s="216">
        <v>10</v>
      </c>
      <c r="AR28" s="216"/>
      <c r="AS28" s="61"/>
      <c r="AT28" s="83">
        <v>8554</v>
      </c>
      <c r="AU28" s="63">
        <v>8150</v>
      </c>
      <c r="AV28" s="35">
        <f t="shared" si="3"/>
        <v>95.277063362169741</v>
      </c>
      <c r="AW28" s="216">
        <v>2000</v>
      </c>
      <c r="AX28" s="216">
        <v>3000</v>
      </c>
      <c r="AY28" s="34">
        <f t="shared" si="4"/>
        <v>150</v>
      </c>
      <c r="AZ28" s="216">
        <v>4420</v>
      </c>
      <c r="BA28" s="216">
        <v>4500</v>
      </c>
      <c r="BB28" s="216">
        <v>800</v>
      </c>
      <c r="BC28" s="216"/>
      <c r="BD28" s="36">
        <f t="shared" si="2"/>
        <v>101.80995475113122</v>
      </c>
      <c r="BE28" s="216">
        <v>9400</v>
      </c>
      <c r="BF28" s="216">
        <v>7000</v>
      </c>
      <c r="BG28" s="34">
        <f t="shared" si="5"/>
        <v>74.468085106382972</v>
      </c>
      <c r="BH28" s="216">
        <v>2000</v>
      </c>
      <c r="BI28" s="64"/>
      <c r="BJ28" s="216">
        <v>2411</v>
      </c>
      <c r="BK28" s="36">
        <f t="shared" si="6"/>
        <v>15.87460979283547</v>
      </c>
      <c r="BL28" s="216"/>
      <c r="BM28" s="65"/>
    </row>
    <row r="29" spans="1:65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7">
        <f t="shared" si="12"/>
        <v>32088</v>
      </c>
      <c r="AV29" s="35">
        <f t="shared" si="3"/>
        <v>91.766522721423058</v>
      </c>
      <c r="AW29" s="87">
        <f t="shared" si="12"/>
        <v>12366</v>
      </c>
      <c r="AX29" s="87">
        <f t="shared" si="12"/>
        <v>12119</v>
      </c>
      <c r="AY29" s="34">
        <f t="shared" si="4"/>
        <v>98.002587740579003</v>
      </c>
      <c r="AZ29" s="87">
        <f t="shared" si="12"/>
        <v>76653</v>
      </c>
      <c r="BA29" s="88">
        <f t="shared" si="12"/>
        <v>84220</v>
      </c>
      <c r="BB29" s="85">
        <f t="shared" si="12"/>
        <v>13227</v>
      </c>
      <c r="BC29" s="89">
        <f t="shared" si="12"/>
        <v>27708</v>
      </c>
      <c r="BD29" s="36">
        <f t="shared" si="2"/>
        <v>109.87175974847689</v>
      </c>
      <c r="BE29" s="85">
        <f t="shared" si="12"/>
        <v>79699</v>
      </c>
      <c r="BF29" s="85">
        <f t="shared" si="12"/>
        <v>30925</v>
      </c>
      <c r="BG29" s="34">
        <f t="shared" si="5"/>
        <v>38.802243440946562</v>
      </c>
      <c r="BH29" s="85">
        <f t="shared" si="12"/>
        <v>12630</v>
      </c>
      <c r="BI29" s="89">
        <f t="shared" si="12"/>
        <v>0</v>
      </c>
      <c r="BJ29" s="85">
        <f>SUM(BJ27:BJ28)</f>
        <v>15971</v>
      </c>
      <c r="BK29" s="36">
        <f t="shared" si="6"/>
        <v>23.964490855841632</v>
      </c>
      <c r="BL29" s="85">
        <f>SUM(BL27:BL28)</f>
        <v>1530</v>
      </c>
      <c r="BM29" s="85">
        <f>SUM(BM27:BM28)</f>
        <v>390</v>
      </c>
    </row>
    <row r="30" spans="1:65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26243</v>
      </c>
      <c r="AV30" s="35">
        <f t="shared" si="3"/>
        <v>92.875849377123444</v>
      </c>
      <c r="AW30" s="73">
        <v>10000</v>
      </c>
      <c r="AX30" s="73">
        <v>10957</v>
      </c>
      <c r="AY30" s="34">
        <f t="shared" si="4"/>
        <v>109.57</v>
      </c>
      <c r="AZ30" s="73">
        <v>58700</v>
      </c>
      <c r="BA30" s="73">
        <v>91383</v>
      </c>
      <c r="BB30" s="73">
        <v>14285</v>
      </c>
      <c r="BC30" s="73">
        <v>18841</v>
      </c>
      <c r="BD30" s="36">
        <f t="shared" si="2"/>
        <v>155.67802385008517</v>
      </c>
      <c r="BE30" s="73">
        <v>77935</v>
      </c>
      <c r="BF30" s="73">
        <v>38369</v>
      </c>
      <c r="BG30" s="34">
        <f t="shared" si="5"/>
        <v>49.232052351318409</v>
      </c>
      <c r="BH30" s="73"/>
      <c r="BI30" s="73"/>
      <c r="BJ30" s="73">
        <v>13562</v>
      </c>
      <c r="BK30" s="36">
        <f t="shared" si="6"/>
        <v>30.374330476685742</v>
      </c>
      <c r="BL30" s="216"/>
      <c r="BM30" s="65"/>
    </row>
    <row r="31" spans="1:65" ht="18" x14ac:dyDescent="0.35">
      <c r="A31" s="92"/>
      <c r="B31" s="93"/>
    </row>
    <row r="32" spans="1:65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8">
    <mergeCell ref="AB32:AZ32"/>
    <mergeCell ref="BJ2:BJ4"/>
    <mergeCell ref="BK2:BK4"/>
    <mergeCell ref="BL2:BL4"/>
    <mergeCell ref="BM2:BM4"/>
    <mergeCell ref="BE2:BG3"/>
    <mergeCell ref="BH2:BI3"/>
    <mergeCell ref="AF2:AF4"/>
    <mergeCell ref="AL3:AM3"/>
    <mergeCell ref="AN3:AO3"/>
    <mergeCell ref="AP3:AQ3"/>
    <mergeCell ref="AR3:AS3"/>
    <mergeCell ref="BB2:BB3"/>
    <mergeCell ref="BC2:BC3"/>
    <mergeCell ref="BD2:BD3"/>
    <mergeCell ref="AG2:AG4"/>
    <mergeCell ref="C3:C4"/>
    <mergeCell ref="D3:D4"/>
    <mergeCell ref="E3:G3"/>
    <mergeCell ref="H3:J3"/>
    <mergeCell ref="K3:M3"/>
    <mergeCell ref="S2:Z2"/>
    <mergeCell ref="AB2:AB4"/>
    <mergeCell ref="AC2:AC4"/>
    <mergeCell ref="AD2:AD4"/>
    <mergeCell ref="AE2:AE4"/>
    <mergeCell ref="Y3:Z3"/>
    <mergeCell ref="AH2:AI3"/>
    <mergeCell ref="AJ2:AK3"/>
    <mergeCell ref="AL2:AS2"/>
    <mergeCell ref="AT2:AV3"/>
    <mergeCell ref="AW2:AY3"/>
    <mergeCell ref="AH1:AS1"/>
    <mergeCell ref="AU1:BK1"/>
    <mergeCell ref="A2:A4"/>
    <mergeCell ref="B2:B4"/>
    <mergeCell ref="C2:D2"/>
    <mergeCell ref="E2:J2"/>
    <mergeCell ref="K2:P2"/>
    <mergeCell ref="Q2:Q4"/>
    <mergeCell ref="R2:R4"/>
    <mergeCell ref="S3:T3"/>
    <mergeCell ref="U3:U4"/>
    <mergeCell ref="V3:V4"/>
    <mergeCell ref="W3:X3"/>
    <mergeCell ref="A1:Z1"/>
    <mergeCell ref="N3:P3"/>
    <mergeCell ref="AZ2:BA3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view="pageBreakPreview" zoomScale="60" zoomScaleNormal="30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O32" sqref="O32"/>
    </sheetView>
  </sheetViews>
  <sheetFormatPr defaultRowHeight="13.2" x14ac:dyDescent="0.25"/>
  <cols>
    <col min="1" max="1" width="6.6640625" customWidth="1"/>
    <col min="2" max="2" width="30" style="209" customWidth="1"/>
    <col min="3" max="3" width="10.6640625" customWidth="1"/>
    <col min="4" max="4" width="10.33203125" style="39" customWidth="1"/>
    <col min="5" max="5" width="12.33203125" customWidth="1"/>
    <col min="6" max="6" width="11.33203125" hidden="1" customWidth="1"/>
    <col min="7" max="7" width="10.44140625" customWidth="1"/>
    <col min="8" max="8" width="9.5546875" customWidth="1"/>
    <col min="9" max="9" width="7.109375" customWidth="1"/>
    <col min="10" max="10" width="10.6640625" customWidth="1"/>
    <col min="11" max="11" width="9.109375" customWidth="1"/>
    <col min="12" max="12" width="6.6640625" customWidth="1"/>
    <col min="13" max="13" width="8.33203125" customWidth="1"/>
    <col min="14" max="14" width="7.109375" bestFit="1" customWidth="1"/>
    <col min="15" max="15" width="9.44140625" customWidth="1"/>
    <col min="16" max="16" width="9.5546875" customWidth="1"/>
    <col min="17" max="17" width="8.88671875" customWidth="1"/>
    <col min="18" max="18" width="7" customWidth="1"/>
    <col min="19" max="19" width="7.6640625" customWidth="1"/>
    <col min="20" max="20" width="8.6640625" customWidth="1"/>
    <col min="21" max="21" width="9.5546875" customWidth="1"/>
    <col min="22" max="22" width="9" customWidth="1"/>
    <col min="23" max="23" width="7.6640625" customWidth="1"/>
    <col min="24" max="24" width="8.44140625" customWidth="1"/>
    <col min="25" max="25" width="10.5546875" customWidth="1"/>
    <col min="26" max="26" width="8.6640625" customWidth="1"/>
    <col min="27" max="27" width="6.6640625" customWidth="1"/>
    <col min="28" max="28" width="8.88671875" customWidth="1"/>
    <col min="29" max="29" width="10.44140625" customWidth="1"/>
    <col min="30" max="30" width="9.6640625" customWidth="1"/>
    <col min="31" max="31" width="7.88671875" customWidth="1"/>
    <col min="32" max="32" width="8.6640625" customWidth="1"/>
    <col min="33" max="33" width="8.44140625" customWidth="1"/>
    <col min="34" max="34" width="7.33203125" customWidth="1"/>
    <col min="40" max="40" width="12" customWidth="1"/>
  </cols>
  <sheetData>
    <row r="1" spans="1:40" ht="67.2" customHeight="1" x14ac:dyDescent="0.25">
      <c r="B1" s="323" t="str">
        <f>[1]ЗК!A1</f>
        <v>Оперативные данные о ходе полевых работ Можгинский район на 19 августа 2019 года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142"/>
      <c r="AE1" s="142"/>
      <c r="AF1" s="142"/>
      <c r="AG1" s="142"/>
      <c r="AH1" s="142"/>
      <c r="AI1" s="142"/>
      <c r="AJ1" s="142"/>
      <c r="AK1" s="142"/>
    </row>
    <row r="2" spans="1:40" ht="63.6" customHeight="1" x14ac:dyDescent="0.25">
      <c r="A2" s="324"/>
      <c r="B2" s="327" t="s">
        <v>0</v>
      </c>
      <c r="C2" s="330" t="s">
        <v>78</v>
      </c>
      <c r="D2" s="331"/>
      <c r="E2" s="331"/>
      <c r="F2" s="331"/>
      <c r="G2" s="331"/>
      <c r="H2" s="331"/>
      <c r="I2" s="331"/>
      <c r="J2" s="331"/>
      <c r="K2" s="332"/>
      <c r="L2" s="333" t="s">
        <v>79</v>
      </c>
      <c r="M2" s="336" t="s">
        <v>80</v>
      </c>
      <c r="N2" s="337"/>
      <c r="O2" s="338" t="s">
        <v>81</v>
      </c>
      <c r="P2" s="341" t="s">
        <v>82</v>
      </c>
      <c r="Q2" s="342"/>
      <c r="R2" s="343"/>
      <c r="S2" s="341" t="s">
        <v>83</v>
      </c>
      <c r="T2" s="342"/>
      <c r="U2" s="342"/>
      <c r="V2" s="343"/>
      <c r="W2" s="341" t="s">
        <v>84</v>
      </c>
      <c r="X2" s="343"/>
      <c r="Y2" s="341" t="s">
        <v>85</v>
      </c>
      <c r="Z2" s="342"/>
      <c r="AA2" s="343"/>
      <c r="AB2" s="341" t="s">
        <v>86</v>
      </c>
      <c r="AC2" s="342"/>
      <c r="AD2" s="342"/>
      <c r="AE2" s="343"/>
      <c r="AF2" s="311" t="s">
        <v>87</v>
      </c>
      <c r="AG2" s="311"/>
      <c r="AH2" s="311"/>
      <c r="AI2" s="311"/>
      <c r="AJ2" s="311"/>
      <c r="AK2" s="311"/>
      <c r="AL2" s="311"/>
      <c r="AM2" s="311"/>
    </row>
    <row r="3" spans="1:40" ht="38.4" customHeight="1" x14ac:dyDescent="0.3">
      <c r="A3" s="325"/>
      <c r="B3" s="328"/>
      <c r="C3" s="317" t="s">
        <v>40</v>
      </c>
      <c r="D3" s="318" t="s">
        <v>88</v>
      </c>
      <c r="E3" s="320" t="s">
        <v>89</v>
      </c>
      <c r="F3" s="321"/>
      <c r="G3" s="321"/>
      <c r="H3" s="321"/>
      <c r="I3" s="322"/>
      <c r="J3" s="311" t="s">
        <v>90</v>
      </c>
      <c r="K3" s="311" t="s">
        <v>91</v>
      </c>
      <c r="L3" s="334"/>
      <c r="M3" s="310" t="s">
        <v>40</v>
      </c>
      <c r="N3" s="311" t="s">
        <v>41</v>
      </c>
      <c r="O3" s="339"/>
      <c r="P3" s="310" t="s">
        <v>40</v>
      </c>
      <c r="Q3" s="311" t="s">
        <v>41</v>
      </c>
      <c r="R3" s="308" t="s">
        <v>32</v>
      </c>
      <c r="S3" s="311" t="s">
        <v>92</v>
      </c>
      <c r="T3" s="311"/>
      <c r="U3" s="311" t="s">
        <v>93</v>
      </c>
      <c r="V3" s="311"/>
      <c r="W3" s="308" t="s">
        <v>94</v>
      </c>
      <c r="X3" s="308" t="s">
        <v>90</v>
      </c>
      <c r="Y3" s="310" t="s">
        <v>40</v>
      </c>
      <c r="Z3" s="311" t="s">
        <v>41</v>
      </c>
      <c r="AA3" s="308" t="s">
        <v>32</v>
      </c>
      <c r="AB3" s="312" t="s">
        <v>95</v>
      </c>
      <c r="AC3" s="314" t="s">
        <v>41</v>
      </c>
      <c r="AD3" s="315"/>
      <c r="AE3" s="316"/>
      <c r="AF3" s="307" t="s">
        <v>36</v>
      </c>
      <c r="AG3" s="307"/>
      <c r="AH3" s="307" t="s">
        <v>37</v>
      </c>
      <c r="AI3" s="307"/>
      <c r="AJ3" s="307" t="s">
        <v>38</v>
      </c>
      <c r="AK3" s="307"/>
      <c r="AL3" s="307" t="s">
        <v>96</v>
      </c>
      <c r="AM3" s="307"/>
    </row>
    <row r="4" spans="1:40" ht="65.25" customHeight="1" x14ac:dyDescent="0.3">
      <c r="A4" s="326"/>
      <c r="B4" s="329"/>
      <c r="C4" s="317"/>
      <c r="D4" s="319"/>
      <c r="E4" s="144" t="s">
        <v>97</v>
      </c>
      <c r="F4" s="145" t="s">
        <v>98</v>
      </c>
      <c r="G4" s="144" t="s">
        <v>99</v>
      </c>
      <c r="H4" s="144" t="s">
        <v>100</v>
      </c>
      <c r="I4" s="144" t="s">
        <v>32</v>
      </c>
      <c r="J4" s="311"/>
      <c r="K4" s="311"/>
      <c r="L4" s="335"/>
      <c r="M4" s="310"/>
      <c r="N4" s="311"/>
      <c r="O4" s="340"/>
      <c r="P4" s="310"/>
      <c r="Q4" s="311"/>
      <c r="R4" s="309"/>
      <c r="S4" s="146" t="s">
        <v>40</v>
      </c>
      <c r="T4" s="147" t="s">
        <v>41</v>
      </c>
      <c r="U4" s="146" t="s">
        <v>40</v>
      </c>
      <c r="V4" s="147" t="s">
        <v>41</v>
      </c>
      <c r="W4" s="309"/>
      <c r="X4" s="309"/>
      <c r="Y4" s="310"/>
      <c r="Z4" s="311"/>
      <c r="AA4" s="309"/>
      <c r="AB4" s="313"/>
      <c r="AC4" s="60" t="s">
        <v>94</v>
      </c>
      <c r="AD4" s="60" t="s">
        <v>90</v>
      </c>
      <c r="AE4" s="60" t="s">
        <v>91</v>
      </c>
      <c r="AF4" s="60" t="s">
        <v>94</v>
      </c>
      <c r="AG4" s="60" t="s">
        <v>90</v>
      </c>
      <c r="AH4" s="60" t="s">
        <v>94</v>
      </c>
      <c r="AI4" s="148" t="s">
        <v>90</v>
      </c>
      <c r="AJ4" s="148" t="s">
        <v>94</v>
      </c>
      <c r="AK4" s="148" t="s">
        <v>90</v>
      </c>
      <c r="AL4" s="148" t="s">
        <v>94</v>
      </c>
      <c r="AM4" s="148" t="s">
        <v>90</v>
      </c>
      <c r="AN4" s="149" t="s">
        <v>101</v>
      </c>
    </row>
    <row r="5" spans="1:40" s="163" customFormat="1" ht="25.95" customHeight="1" x14ac:dyDescent="0.4">
      <c r="A5" s="150">
        <v>1</v>
      </c>
      <c r="B5" s="231" t="s">
        <v>42</v>
      </c>
      <c r="C5" s="152">
        <v>6244</v>
      </c>
      <c r="D5" s="153">
        <f t="shared" ref="D5:D25" si="0">E5+H5</f>
        <v>560</v>
      </c>
      <c r="E5" s="154">
        <v>190</v>
      </c>
      <c r="F5" s="155"/>
      <c r="G5" s="156">
        <f t="shared" ref="G5:G25" si="1">E5-AN5</f>
        <v>100</v>
      </c>
      <c r="H5" s="154">
        <v>370</v>
      </c>
      <c r="I5" s="157">
        <f>(E5+H5)/C5*100</f>
        <v>8.9686098654708513</v>
      </c>
      <c r="J5" s="154">
        <v>630</v>
      </c>
      <c r="K5" s="154">
        <f>J5/E5*10</f>
        <v>33.15789473684211</v>
      </c>
      <c r="L5" s="154">
        <v>14</v>
      </c>
      <c r="M5" s="158"/>
      <c r="N5" s="159"/>
      <c r="O5" s="159"/>
      <c r="P5" s="159">
        <v>821</v>
      </c>
      <c r="Q5" s="159"/>
      <c r="R5" s="160">
        <f>Q5/P5*100</f>
        <v>0</v>
      </c>
      <c r="S5" s="161"/>
      <c r="T5" s="159"/>
      <c r="U5" s="161"/>
      <c r="V5" s="159"/>
      <c r="W5" s="154"/>
      <c r="X5" s="154"/>
      <c r="Y5" s="158">
        <v>6000</v>
      </c>
      <c r="Z5" s="159"/>
      <c r="AA5" s="160">
        <f>Z5/Y5*100</f>
        <v>0</v>
      </c>
      <c r="AB5" s="152">
        <v>20</v>
      </c>
      <c r="AC5" s="159"/>
      <c r="AD5" s="159"/>
      <c r="AE5" s="159" t="e">
        <f t="shared" ref="AE5:AE17" si="2">AD5/AC5*10</f>
        <v>#DIV/0!</v>
      </c>
      <c r="AF5" s="159"/>
      <c r="AG5" s="159"/>
      <c r="AH5" s="159"/>
      <c r="AI5" s="159"/>
      <c r="AJ5" s="159"/>
      <c r="AK5" s="159"/>
      <c r="AL5" s="162"/>
      <c r="AM5" s="162"/>
      <c r="AN5" s="154">
        <v>90</v>
      </c>
    </row>
    <row r="6" spans="1:40" s="163" customFormat="1" ht="25.95" customHeight="1" x14ac:dyDescent="0.4">
      <c r="A6" s="150">
        <v>2</v>
      </c>
      <c r="B6" s="231" t="s">
        <v>43</v>
      </c>
      <c r="C6" s="152">
        <v>966</v>
      </c>
      <c r="D6" s="153">
        <f t="shared" si="0"/>
        <v>0</v>
      </c>
      <c r="E6" s="154"/>
      <c r="F6" s="155"/>
      <c r="G6" s="156">
        <f t="shared" si="1"/>
        <v>0</v>
      </c>
      <c r="H6" s="154"/>
      <c r="I6" s="157">
        <f t="shared" ref="I6:I27" si="3">(E6+H6)/C6*100</f>
        <v>0</v>
      </c>
      <c r="J6" s="154"/>
      <c r="K6" s="154" t="e">
        <f t="shared" ref="K6:K27" si="4">J6/E6*10</f>
        <v>#DIV/0!</v>
      </c>
      <c r="L6" s="154"/>
      <c r="M6" s="158"/>
      <c r="N6" s="159"/>
      <c r="O6" s="159"/>
      <c r="P6" s="159"/>
      <c r="Q6" s="159"/>
      <c r="R6" s="160"/>
      <c r="S6" s="161"/>
      <c r="T6" s="159"/>
      <c r="U6" s="161"/>
      <c r="V6" s="159"/>
      <c r="W6" s="159"/>
      <c r="X6" s="159"/>
      <c r="Y6" s="158">
        <v>986</v>
      </c>
      <c r="Z6" s="159"/>
      <c r="AA6" s="160">
        <f t="shared" ref="AA6:AA27" si="5">Z6/Y6*100</f>
        <v>0</v>
      </c>
      <c r="AB6" s="152">
        <v>20</v>
      </c>
      <c r="AC6" s="159"/>
      <c r="AD6" s="159"/>
      <c r="AE6" s="159" t="e">
        <f t="shared" si="2"/>
        <v>#DIV/0!</v>
      </c>
      <c r="AF6" s="159"/>
      <c r="AG6" s="159"/>
      <c r="AH6" s="159"/>
      <c r="AI6" s="159"/>
      <c r="AJ6" s="159"/>
      <c r="AK6" s="159"/>
      <c r="AL6" s="162"/>
      <c r="AM6" s="162"/>
      <c r="AN6" s="154"/>
    </row>
    <row r="7" spans="1:40" s="163" customFormat="1" ht="25.95" customHeight="1" x14ac:dyDescent="0.4">
      <c r="A7" s="150">
        <v>3</v>
      </c>
      <c r="B7" s="231" t="s">
        <v>44</v>
      </c>
      <c r="C7" s="152">
        <v>1700</v>
      </c>
      <c r="D7" s="153">
        <f t="shared" si="0"/>
        <v>72</v>
      </c>
      <c r="E7" s="154">
        <v>72</v>
      </c>
      <c r="F7" s="155"/>
      <c r="G7" s="156">
        <f t="shared" si="1"/>
        <v>27</v>
      </c>
      <c r="H7" s="154"/>
      <c r="I7" s="157">
        <f t="shared" si="3"/>
        <v>4.2352941176470589</v>
      </c>
      <c r="J7" s="154">
        <v>302.8</v>
      </c>
      <c r="K7" s="164">
        <f t="shared" si="4"/>
        <v>42.055555555555557</v>
      </c>
      <c r="L7" s="154">
        <v>4</v>
      </c>
      <c r="M7" s="158"/>
      <c r="N7" s="159"/>
      <c r="O7" s="159"/>
      <c r="P7" s="159">
        <v>374</v>
      </c>
      <c r="Q7" s="159"/>
      <c r="R7" s="160">
        <f t="shared" ref="R7:R27" si="6">Q7/P7*100</f>
        <v>0</v>
      </c>
      <c r="S7" s="161"/>
      <c r="T7" s="159"/>
      <c r="U7" s="161"/>
      <c r="V7" s="159"/>
      <c r="W7" s="154"/>
      <c r="X7" s="154"/>
      <c r="Y7" s="158">
        <v>1600</v>
      </c>
      <c r="Z7" s="159"/>
      <c r="AA7" s="160">
        <f t="shared" si="5"/>
        <v>0</v>
      </c>
      <c r="AB7" s="152"/>
      <c r="AC7" s="159"/>
      <c r="AD7" s="159"/>
      <c r="AE7" s="159"/>
      <c r="AF7" s="159"/>
      <c r="AG7" s="159"/>
      <c r="AH7" s="159"/>
      <c r="AI7" s="159"/>
      <c r="AJ7" s="159"/>
      <c r="AK7" s="159"/>
      <c r="AL7" s="162"/>
      <c r="AM7" s="162"/>
      <c r="AN7" s="154">
        <v>45</v>
      </c>
    </row>
    <row r="8" spans="1:40" s="163" customFormat="1" ht="25.95" customHeight="1" x14ac:dyDescent="0.4">
      <c r="A8" s="150">
        <v>4</v>
      </c>
      <c r="B8" s="231" t="s">
        <v>45</v>
      </c>
      <c r="C8" s="152">
        <v>836</v>
      </c>
      <c r="D8" s="153">
        <f t="shared" si="0"/>
        <v>0</v>
      </c>
      <c r="E8" s="154"/>
      <c r="F8" s="155"/>
      <c r="G8" s="156">
        <f t="shared" si="1"/>
        <v>0</v>
      </c>
      <c r="H8" s="154"/>
      <c r="I8" s="157">
        <f t="shared" si="3"/>
        <v>0</v>
      </c>
      <c r="J8" s="154"/>
      <c r="K8" s="164" t="e">
        <f t="shared" si="4"/>
        <v>#DIV/0!</v>
      </c>
      <c r="L8" s="154"/>
      <c r="M8" s="158"/>
      <c r="N8" s="159"/>
      <c r="O8" s="159"/>
      <c r="P8" s="159">
        <v>200</v>
      </c>
      <c r="Q8" s="159"/>
      <c r="R8" s="160">
        <f t="shared" si="6"/>
        <v>0</v>
      </c>
      <c r="S8" s="161"/>
      <c r="T8" s="159"/>
      <c r="U8" s="161"/>
      <c r="V8" s="159"/>
      <c r="W8" s="159"/>
      <c r="X8" s="159"/>
      <c r="Y8" s="158">
        <v>750</v>
      </c>
      <c r="Z8" s="159"/>
      <c r="AA8" s="160">
        <f t="shared" si="5"/>
        <v>0</v>
      </c>
      <c r="AB8" s="152">
        <v>34</v>
      </c>
      <c r="AC8" s="159"/>
      <c r="AD8" s="159"/>
      <c r="AE8" s="159" t="e">
        <f t="shared" si="2"/>
        <v>#DIV/0!</v>
      </c>
      <c r="AF8" s="159"/>
      <c r="AG8" s="159"/>
      <c r="AH8" s="159"/>
      <c r="AI8" s="159"/>
      <c r="AJ8" s="159"/>
      <c r="AK8" s="159"/>
      <c r="AL8" s="162"/>
      <c r="AM8" s="162"/>
      <c r="AN8" s="154"/>
    </row>
    <row r="9" spans="1:40" s="163" customFormat="1" ht="25.95" customHeight="1" x14ac:dyDescent="0.4">
      <c r="A9" s="150">
        <v>5</v>
      </c>
      <c r="B9" s="231" t="s">
        <v>46</v>
      </c>
      <c r="C9" s="152">
        <v>1768</v>
      </c>
      <c r="D9" s="153">
        <f t="shared" si="0"/>
        <v>0</v>
      </c>
      <c r="E9" s="154"/>
      <c r="F9" s="155"/>
      <c r="G9" s="156">
        <f t="shared" si="1"/>
        <v>0</v>
      </c>
      <c r="H9" s="154"/>
      <c r="I9" s="157">
        <f t="shared" si="3"/>
        <v>0</v>
      </c>
      <c r="J9" s="154"/>
      <c r="K9" s="164" t="e">
        <f t="shared" si="4"/>
        <v>#DIV/0!</v>
      </c>
      <c r="L9" s="154"/>
      <c r="M9" s="158"/>
      <c r="N9" s="159"/>
      <c r="O9" s="159"/>
      <c r="P9" s="159">
        <v>400</v>
      </c>
      <c r="Q9" s="159"/>
      <c r="R9" s="160">
        <f t="shared" si="6"/>
        <v>0</v>
      </c>
      <c r="S9" s="161"/>
      <c r="T9" s="159"/>
      <c r="U9" s="161"/>
      <c r="V9" s="159"/>
      <c r="W9" s="159"/>
      <c r="X9" s="159"/>
      <c r="Y9" s="158">
        <v>1300</v>
      </c>
      <c r="Z9" s="159"/>
      <c r="AA9" s="160">
        <f t="shared" si="5"/>
        <v>0</v>
      </c>
      <c r="AB9" s="152"/>
      <c r="AC9" s="159"/>
      <c r="AD9" s="159"/>
      <c r="AE9" s="159"/>
      <c r="AF9" s="159"/>
      <c r="AG9" s="159"/>
      <c r="AH9" s="159"/>
      <c r="AI9" s="159"/>
      <c r="AJ9" s="159"/>
      <c r="AK9" s="159"/>
      <c r="AL9" s="162"/>
      <c r="AM9" s="162"/>
      <c r="AN9" s="154"/>
    </row>
    <row r="10" spans="1:40" s="163" customFormat="1" ht="25.95" customHeight="1" x14ac:dyDescent="0.4">
      <c r="A10" s="150">
        <v>6</v>
      </c>
      <c r="B10" s="231" t="s">
        <v>47</v>
      </c>
      <c r="C10" s="152">
        <v>635</v>
      </c>
      <c r="D10" s="153">
        <f t="shared" si="0"/>
        <v>0</v>
      </c>
      <c r="E10" s="154"/>
      <c r="F10" s="155"/>
      <c r="G10" s="156">
        <f t="shared" si="1"/>
        <v>0</v>
      </c>
      <c r="H10" s="154"/>
      <c r="I10" s="157">
        <f t="shared" si="3"/>
        <v>0</v>
      </c>
      <c r="J10" s="164"/>
      <c r="K10" s="164" t="e">
        <f t="shared" si="4"/>
        <v>#DIV/0!</v>
      </c>
      <c r="L10" s="154"/>
      <c r="M10" s="158"/>
      <c r="N10" s="159"/>
      <c r="O10" s="159"/>
      <c r="P10" s="159">
        <v>0</v>
      </c>
      <c r="Q10" s="159"/>
      <c r="R10" s="160" t="e">
        <f t="shared" si="6"/>
        <v>#DIV/0!</v>
      </c>
      <c r="S10" s="161"/>
      <c r="T10" s="159"/>
      <c r="U10" s="161"/>
      <c r="V10" s="159"/>
      <c r="W10" s="159"/>
      <c r="X10" s="159"/>
      <c r="Y10" s="158">
        <v>930</v>
      </c>
      <c r="Z10" s="159"/>
      <c r="AA10" s="160">
        <f t="shared" si="5"/>
        <v>0</v>
      </c>
      <c r="AB10" s="152">
        <v>40</v>
      </c>
      <c r="AC10" s="159"/>
      <c r="AD10" s="159"/>
      <c r="AE10" s="159" t="e">
        <f t="shared" si="2"/>
        <v>#DIV/0!</v>
      </c>
      <c r="AF10" s="159"/>
      <c r="AG10" s="159"/>
      <c r="AH10" s="159"/>
      <c r="AI10" s="159"/>
      <c r="AJ10" s="159"/>
      <c r="AK10" s="159"/>
      <c r="AL10" s="162"/>
      <c r="AM10" s="162"/>
      <c r="AN10" s="154"/>
    </row>
    <row r="11" spans="1:40" s="163" customFormat="1" ht="25.95" customHeight="1" x14ac:dyDescent="0.4">
      <c r="A11" s="150">
        <v>7</v>
      </c>
      <c r="B11" s="231" t="s">
        <v>48</v>
      </c>
      <c r="C11" s="152">
        <v>500</v>
      </c>
      <c r="D11" s="153">
        <f t="shared" si="0"/>
        <v>0</v>
      </c>
      <c r="E11" s="154"/>
      <c r="F11" s="155"/>
      <c r="G11" s="156">
        <f t="shared" si="1"/>
        <v>0</v>
      </c>
      <c r="H11" s="154"/>
      <c r="I11" s="157">
        <f t="shared" si="3"/>
        <v>0</v>
      </c>
      <c r="J11" s="154"/>
      <c r="K11" s="164" t="e">
        <f t="shared" si="4"/>
        <v>#DIV/0!</v>
      </c>
      <c r="L11" s="154"/>
      <c r="M11" s="158"/>
      <c r="N11" s="159"/>
      <c r="O11" s="159"/>
      <c r="P11" s="159">
        <v>50</v>
      </c>
      <c r="Q11" s="159"/>
      <c r="R11" s="160">
        <f t="shared" si="6"/>
        <v>0</v>
      </c>
      <c r="S11" s="161"/>
      <c r="T11" s="159"/>
      <c r="U11" s="161"/>
      <c r="V11" s="159"/>
      <c r="W11" s="159"/>
      <c r="X11" s="159"/>
      <c r="Y11" s="158">
        <v>500</v>
      </c>
      <c r="Z11" s="159"/>
      <c r="AA11" s="160">
        <f t="shared" si="5"/>
        <v>0</v>
      </c>
      <c r="AB11" s="152">
        <v>10</v>
      </c>
      <c r="AC11" s="159"/>
      <c r="AD11" s="159"/>
      <c r="AE11" s="159" t="e">
        <f t="shared" si="2"/>
        <v>#DIV/0!</v>
      </c>
      <c r="AF11" s="159"/>
      <c r="AG11" s="159"/>
      <c r="AH11" s="159"/>
      <c r="AI11" s="159"/>
      <c r="AJ11" s="159"/>
      <c r="AK11" s="159"/>
      <c r="AL11" s="162"/>
      <c r="AM11" s="162"/>
      <c r="AN11" s="154"/>
    </row>
    <row r="12" spans="1:40" s="163" customFormat="1" ht="25.95" customHeight="1" x14ac:dyDescent="0.4">
      <c r="A12" s="150">
        <v>8</v>
      </c>
      <c r="B12" s="231" t="s">
        <v>49</v>
      </c>
      <c r="C12" s="152">
        <v>1503</v>
      </c>
      <c r="D12" s="153">
        <f t="shared" si="0"/>
        <v>0</v>
      </c>
      <c r="E12" s="154"/>
      <c r="F12" s="155"/>
      <c r="G12" s="156">
        <f t="shared" si="1"/>
        <v>0</v>
      </c>
      <c r="H12" s="154"/>
      <c r="I12" s="157">
        <f t="shared" si="3"/>
        <v>0</v>
      </c>
      <c r="J12" s="154"/>
      <c r="K12" s="154" t="e">
        <f t="shared" si="4"/>
        <v>#DIV/0!</v>
      </c>
      <c r="L12" s="154"/>
      <c r="M12" s="158"/>
      <c r="N12" s="159"/>
      <c r="O12" s="159"/>
      <c r="P12" s="159">
        <v>200</v>
      </c>
      <c r="Q12" s="159"/>
      <c r="R12" s="165">
        <f t="shared" si="6"/>
        <v>0</v>
      </c>
      <c r="S12" s="161"/>
      <c r="T12" s="159"/>
      <c r="U12" s="161"/>
      <c r="V12" s="159"/>
      <c r="W12" s="159"/>
      <c r="X12" s="159"/>
      <c r="Y12" s="158">
        <v>1610</v>
      </c>
      <c r="Z12" s="159"/>
      <c r="AA12" s="160">
        <f t="shared" si="5"/>
        <v>0</v>
      </c>
      <c r="AB12" s="152">
        <v>50</v>
      </c>
      <c r="AC12" s="159"/>
      <c r="AD12" s="159"/>
      <c r="AE12" s="159" t="e">
        <f t="shared" si="2"/>
        <v>#DIV/0!</v>
      </c>
      <c r="AF12" s="161">
        <v>12</v>
      </c>
      <c r="AG12" s="159"/>
      <c r="AH12" s="161">
        <v>12</v>
      </c>
      <c r="AI12" s="159"/>
      <c r="AJ12" s="161">
        <v>30</v>
      </c>
      <c r="AK12" s="159"/>
      <c r="AL12" s="161">
        <v>2</v>
      </c>
      <c r="AM12" s="162"/>
      <c r="AN12" s="154"/>
    </row>
    <row r="13" spans="1:40" s="163" customFormat="1" ht="25.95" customHeight="1" x14ac:dyDescent="0.4">
      <c r="A13" s="150">
        <v>9</v>
      </c>
      <c r="B13" s="231" t="s">
        <v>50</v>
      </c>
      <c r="C13" s="152">
        <v>1113</v>
      </c>
      <c r="D13" s="153">
        <f t="shared" si="0"/>
        <v>0</v>
      </c>
      <c r="E13" s="154"/>
      <c r="F13" s="155"/>
      <c r="G13" s="156">
        <f t="shared" si="1"/>
        <v>0</v>
      </c>
      <c r="H13" s="154"/>
      <c r="I13" s="157">
        <f t="shared" si="3"/>
        <v>0</v>
      </c>
      <c r="J13" s="154"/>
      <c r="K13" s="154" t="e">
        <f t="shared" si="4"/>
        <v>#DIV/0!</v>
      </c>
      <c r="L13" s="154"/>
      <c r="M13" s="158"/>
      <c r="N13" s="159"/>
      <c r="O13" s="159"/>
      <c r="P13" s="159">
        <v>100</v>
      </c>
      <c r="Q13" s="159"/>
      <c r="R13" s="160">
        <f t="shared" si="6"/>
        <v>0</v>
      </c>
      <c r="S13" s="161"/>
      <c r="T13" s="159"/>
      <c r="U13" s="161"/>
      <c r="V13" s="159"/>
      <c r="W13" s="159"/>
      <c r="X13" s="159"/>
      <c r="Y13" s="158">
        <v>800</v>
      </c>
      <c r="Z13" s="159"/>
      <c r="AA13" s="160">
        <f t="shared" si="5"/>
        <v>0</v>
      </c>
      <c r="AB13" s="152"/>
      <c r="AC13" s="159"/>
      <c r="AD13" s="159"/>
      <c r="AE13" s="159" t="e">
        <f t="shared" si="2"/>
        <v>#DIV/0!</v>
      </c>
      <c r="AF13" s="159"/>
      <c r="AG13" s="159"/>
      <c r="AH13" s="159"/>
      <c r="AI13" s="159"/>
      <c r="AJ13" s="159"/>
      <c r="AK13" s="159"/>
      <c r="AL13" s="162"/>
      <c r="AM13" s="162"/>
      <c r="AN13" s="154"/>
    </row>
    <row r="14" spans="1:40" s="163" customFormat="1" ht="25.95" customHeight="1" x14ac:dyDescent="0.4">
      <c r="A14" s="150">
        <v>10</v>
      </c>
      <c r="B14" s="231" t="s">
        <v>102</v>
      </c>
      <c r="C14" s="152">
        <v>1004</v>
      </c>
      <c r="D14" s="153">
        <f t="shared" si="0"/>
        <v>0</v>
      </c>
      <c r="E14" s="154"/>
      <c r="F14" s="155"/>
      <c r="G14" s="156">
        <f t="shared" si="1"/>
        <v>0</v>
      </c>
      <c r="H14" s="154"/>
      <c r="I14" s="157">
        <f t="shared" si="3"/>
        <v>0</v>
      </c>
      <c r="J14" s="154"/>
      <c r="K14" s="154" t="e">
        <f t="shared" si="4"/>
        <v>#DIV/0!</v>
      </c>
      <c r="L14" s="154"/>
      <c r="M14" s="158"/>
      <c r="N14" s="159"/>
      <c r="O14" s="159"/>
      <c r="P14" s="159">
        <v>155</v>
      </c>
      <c r="Q14" s="159"/>
      <c r="R14" s="165">
        <f t="shared" si="6"/>
        <v>0</v>
      </c>
      <c r="S14" s="161"/>
      <c r="T14" s="159"/>
      <c r="U14" s="161"/>
      <c r="V14" s="159"/>
      <c r="W14" s="159"/>
      <c r="X14" s="159"/>
      <c r="Y14" s="158">
        <v>800</v>
      </c>
      <c r="Z14" s="159"/>
      <c r="AA14" s="160">
        <f t="shared" si="5"/>
        <v>0</v>
      </c>
      <c r="AB14" s="152"/>
      <c r="AC14" s="159"/>
      <c r="AD14" s="159"/>
      <c r="AE14" s="159"/>
      <c r="AF14" s="159"/>
      <c r="AG14" s="159"/>
      <c r="AH14" s="159"/>
      <c r="AI14" s="159"/>
      <c r="AJ14" s="159"/>
      <c r="AK14" s="159"/>
      <c r="AL14" s="162"/>
      <c r="AM14" s="162"/>
      <c r="AN14" s="154"/>
    </row>
    <row r="15" spans="1:40" s="163" customFormat="1" ht="25.95" customHeight="1" x14ac:dyDescent="0.4">
      <c r="A15" s="150">
        <v>11</v>
      </c>
      <c r="B15" s="231" t="s">
        <v>52</v>
      </c>
      <c r="C15" s="152">
        <v>1610</v>
      </c>
      <c r="D15" s="153">
        <f t="shared" si="0"/>
        <v>0</v>
      </c>
      <c r="E15" s="154"/>
      <c r="F15" s="155"/>
      <c r="G15" s="156">
        <f t="shared" si="1"/>
        <v>0</v>
      </c>
      <c r="H15" s="154"/>
      <c r="I15" s="157">
        <f t="shared" si="3"/>
        <v>0</v>
      </c>
      <c r="J15" s="154"/>
      <c r="K15" s="154" t="e">
        <f t="shared" si="4"/>
        <v>#DIV/0!</v>
      </c>
      <c r="L15" s="154"/>
      <c r="M15" s="158"/>
      <c r="N15" s="159"/>
      <c r="O15" s="159"/>
      <c r="P15" s="159">
        <v>400</v>
      </c>
      <c r="Q15" s="159"/>
      <c r="R15" s="160">
        <f t="shared" si="6"/>
        <v>0</v>
      </c>
      <c r="S15" s="161"/>
      <c r="T15" s="159"/>
      <c r="U15" s="161"/>
      <c r="V15" s="159"/>
      <c r="W15" s="159"/>
      <c r="X15" s="159"/>
      <c r="Y15" s="158">
        <v>1000</v>
      </c>
      <c r="Z15" s="159"/>
      <c r="AA15" s="160">
        <f t="shared" si="5"/>
        <v>0</v>
      </c>
      <c r="AB15" s="152"/>
      <c r="AC15" s="159"/>
      <c r="AD15" s="159"/>
      <c r="AE15" s="159"/>
      <c r="AF15" s="159"/>
      <c r="AG15" s="159"/>
      <c r="AH15" s="159"/>
      <c r="AI15" s="159"/>
      <c r="AJ15" s="159"/>
      <c r="AK15" s="159"/>
      <c r="AL15" s="162"/>
      <c r="AM15" s="162"/>
      <c r="AN15" s="154"/>
    </row>
    <row r="16" spans="1:40" s="163" customFormat="1" ht="25.95" customHeight="1" x14ac:dyDescent="0.4">
      <c r="A16" s="150">
        <v>12</v>
      </c>
      <c r="B16" s="231" t="s">
        <v>53</v>
      </c>
      <c r="C16" s="152">
        <v>1743</v>
      </c>
      <c r="D16" s="153">
        <f t="shared" si="0"/>
        <v>104</v>
      </c>
      <c r="E16" s="154">
        <v>104</v>
      </c>
      <c r="F16" s="155"/>
      <c r="G16" s="156">
        <f t="shared" si="1"/>
        <v>34</v>
      </c>
      <c r="H16" s="154"/>
      <c r="I16" s="166">
        <f t="shared" si="3"/>
        <v>5.9667240390131955</v>
      </c>
      <c r="J16" s="154">
        <v>310</v>
      </c>
      <c r="K16" s="154">
        <f t="shared" si="4"/>
        <v>29.807692307692307</v>
      </c>
      <c r="L16" s="154">
        <v>3</v>
      </c>
      <c r="M16" s="158">
        <v>355</v>
      </c>
      <c r="N16" s="159"/>
      <c r="O16" s="159"/>
      <c r="P16" s="159">
        <v>450</v>
      </c>
      <c r="Q16" s="159"/>
      <c r="R16" s="160">
        <f t="shared" si="6"/>
        <v>0</v>
      </c>
      <c r="S16" s="161"/>
      <c r="T16" s="159"/>
      <c r="U16" s="161"/>
      <c r="V16" s="159"/>
      <c r="W16" s="159"/>
      <c r="X16" s="159"/>
      <c r="Y16" s="158">
        <v>1770</v>
      </c>
      <c r="Z16" s="159"/>
      <c r="AA16" s="160">
        <f t="shared" si="5"/>
        <v>0</v>
      </c>
      <c r="AB16" s="152"/>
      <c r="AC16" s="159"/>
      <c r="AD16" s="159"/>
      <c r="AE16" s="159"/>
      <c r="AF16" s="159"/>
      <c r="AG16" s="159"/>
      <c r="AH16" s="159"/>
      <c r="AI16" s="159"/>
      <c r="AJ16" s="159"/>
      <c r="AK16" s="159"/>
      <c r="AL16" s="162"/>
      <c r="AM16" s="162"/>
      <c r="AN16" s="154">
        <v>70</v>
      </c>
    </row>
    <row r="17" spans="1:41" s="163" customFormat="1" ht="25.95" customHeight="1" x14ac:dyDescent="0.4">
      <c r="A17" s="150">
        <v>13</v>
      </c>
      <c r="B17" s="231" t="s">
        <v>54</v>
      </c>
      <c r="C17" s="152">
        <v>520</v>
      </c>
      <c r="D17" s="153">
        <f t="shared" si="0"/>
        <v>0</v>
      </c>
      <c r="E17" s="154"/>
      <c r="F17" s="155"/>
      <c r="G17" s="156">
        <f t="shared" si="1"/>
        <v>0</v>
      </c>
      <c r="H17" s="154"/>
      <c r="I17" s="167">
        <f t="shared" si="3"/>
        <v>0</v>
      </c>
      <c r="J17" s="154"/>
      <c r="K17" s="164" t="e">
        <f t="shared" si="4"/>
        <v>#DIV/0!</v>
      </c>
      <c r="L17" s="154"/>
      <c r="M17" s="158"/>
      <c r="N17" s="159"/>
      <c r="O17" s="159"/>
      <c r="P17" s="159">
        <v>0</v>
      </c>
      <c r="Q17" s="159"/>
      <c r="R17" s="160" t="e">
        <f t="shared" si="6"/>
        <v>#DIV/0!</v>
      </c>
      <c r="S17" s="161"/>
      <c r="T17" s="159"/>
      <c r="U17" s="161"/>
      <c r="V17" s="159"/>
      <c r="W17" s="159"/>
      <c r="X17" s="159"/>
      <c r="Y17" s="158">
        <v>530</v>
      </c>
      <c r="Z17" s="159"/>
      <c r="AA17" s="160">
        <f t="shared" si="5"/>
        <v>0</v>
      </c>
      <c r="AB17" s="152">
        <v>10</v>
      </c>
      <c r="AC17" s="159"/>
      <c r="AD17" s="159"/>
      <c r="AE17" s="159" t="e">
        <f t="shared" si="2"/>
        <v>#DIV/0!</v>
      </c>
      <c r="AF17" s="159"/>
      <c r="AG17" s="159"/>
      <c r="AH17" s="159"/>
      <c r="AI17" s="159"/>
      <c r="AJ17" s="159"/>
      <c r="AK17" s="159"/>
      <c r="AL17" s="162"/>
      <c r="AM17" s="162"/>
      <c r="AN17" s="154"/>
    </row>
    <row r="18" spans="1:41" s="163" customFormat="1" ht="25.95" customHeight="1" x14ac:dyDescent="0.4">
      <c r="A18" s="150">
        <v>14</v>
      </c>
      <c r="B18" s="151" t="s">
        <v>55</v>
      </c>
      <c r="C18" s="152">
        <v>1308</v>
      </c>
      <c r="D18" s="153">
        <f t="shared" si="0"/>
        <v>0</v>
      </c>
      <c r="E18" s="154"/>
      <c r="F18" s="155"/>
      <c r="G18" s="156">
        <f t="shared" si="1"/>
        <v>0</v>
      </c>
      <c r="H18" s="154"/>
      <c r="I18" s="166">
        <f t="shared" si="3"/>
        <v>0</v>
      </c>
      <c r="J18" s="154"/>
      <c r="K18" s="164" t="e">
        <f t="shared" si="4"/>
        <v>#DIV/0!</v>
      </c>
      <c r="L18" s="154"/>
      <c r="M18" s="158"/>
      <c r="N18" s="159"/>
      <c r="O18" s="159"/>
      <c r="P18" s="159">
        <v>300</v>
      </c>
      <c r="Q18" s="159"/>
      <c r="R18" s="160">
        <f t="shared" si="6"/>
        <v>0</v>
      </c>
      <c r="S18" s="161"/>
      <c r="T18" s="159"/>
      <c r="U18" s="161"/>
      <c r="V18" s="159"/>
      <c r="W18" s="159"/>
      <c r="X18" s="159"/>
      <c r="Y18" s="158">
        <v>1100</v>
      </c>
      <c r="Z18" s="159"/>
      <c r="AA18" s="160">
        <f t="shared" si="5"/>
        <v>0</v>
      </c>
      <c r="AB18" s="152"/>
      <c r="AC18" s="159"/>
      <c r="AD18" s="159"/>
      <c r="AE18" s="159"/>
      <c r="AF18" s="159"/>
      <c r="AG18" s="159"/>
      <c r="AH18" s="159"/>
      <c r="AI18" s="159"/>
      <c r="AJ18" s="159"/>
      <c r="AK18" s="159"/>
      <c r="AL18" s="162"/>
      <c r="AM18" s="162"/>
      <c r="AN18" s="154"/>
    </row>
    <row r="19" spans="1:41" s="163" customFormat="1" ht="25.95" customHeight="1" x14ac:dyDescent="0.4">
      <c r="A19" s="150">
        <v>16</v>
      </c>
      <c r="B19" s="151" t="s">
        <v>56</v>
      </c>
      <c r="C19" s="152">
        <v>457</v>
      </c>
      <c r="D19" s="153">
        <f t="shared" si="0"/>
        <v>0</v>
      </c>
      <c r="E19" s="154"/>
      <c r="F19" s="155"/>
      <c r="G19" s="156">
        <f t="shared" si="1"/>
        <v>0</v>
      </c>
      <c r="H19" s="154"/>
      <c r="I19" s="166">
        <f t="shared" si="3"/>
        <v>0</v>
      </c>
      <c r="J19" s="154"/>
      <c r="K19" s="154" t="e">
        <f t="shared" si="4"/>
        <v>#DIV/0!</v>
      </c>
      <c r="L19" s="154"/>
      <c r="M19" s="158"/>
      <c r="N19" s="159"/>
      <c r="O19" s="159"/>
      <c r="P19" s="159">
        <v>40</v>
      </c>
      <c r="Q19" s="159"/>
      <c r="R19" s="160">
        <f t="shared" si="6"/>
        <v>0</v>
      </c>
      <c r="S19" s="161"/>
      <c r="T19" s="159"/>
      <c r="U19" s="161"/>
      <c r="V19" s="159"/>
      <c r="W19" s="159"/>
      <c r="X19" s="159"/>
      <c r="Y19" s="158">
        <v>310</v>
      </c>
      <c r="Z19" s="159"/>
      <c r="AA19" s="160">
        <f t="shared" si="5"/>
        <v>0</v>
      </c>
      <c r="AB19" s="152"/>
      <c r="AC19" s="159"/>
      <c r="AD19" s="159"/>
      <c r="AE19" s="159"/>
      <c r="AF19" s="159"/>
      <c r="AG19" s="159"/>
      <c r="AH19" s="159"/>
      <c r="AI19" s="159"/>
      <c r="AJ19" s="159"/>
      <c r="AK19" s="159"/>
      <c r="AL19" s="162"/>
      <c r="AM19" s="162"/>
      <c r="AN19" s="154"/>
    </row>
    <row r="20" spans="1:41" s="163" customFormat="1" ht="25.95" customHeight="1" x14ac:dyDescent="0.4">
      <c r="A20" s="150">
        <v>17</v>
      </c>
      <c r="B20" s="151" t="s">
        <v>57</v>
      </c>
      <c r="C20" s="152">
        <v>130</v>
      </c>
      <c r="D20" s="153">
        <f t="shared" si="0"/>
        <v>0</v>
      </c>
      <c r="E20" s="154"/>
      <c r="F20" s="155"/>
      <c r="G20" s="156">
        <f t="shared" si="1"/>
        <v>0</v>
      </c>
      <c r="H20" s="154"/>
      <c r="I20" s="166">
        <f t="shared" si="3"/>
        <v>0</v>
      </c>
      <c r="J20" s="154"/>
      <c r="K20" s="154" t="e">
        <f t="shared" si="4"/>
        <v>#DIV/0!</v>
      </c>
      <c r="L20" s="154"/>
      <c r="M20" s="158"/>
      <c r="N20" s="159"/>
      <c r="O20" s="159"/>
      <c r="P20" s="159">
        <v>30</v>
      </c>
      <c r="Q20" s="159"/>
      <c r="R20" s="160">
        <f t="shared" si="6"/>
        <v>0</v>
      </c>
      <c r="S20" s="161"/>
      <c r="T20" s="159"/>
      <c r="U20" s="161"/>
      <c r="V20" s="159"/>
      <c r="W20" s="159"/>
      <c r="X20" s="159"/>
      <c r="Y20" s="158">
        <v>210</v>
      </c>
      <c r="Z20" s="159"/>
      <c r="AA20" s="160">
        <f t="shared" si="5"/>
        <v>0</v>
      </c>
      <c r="AB20" s="152"/>
      <c r="AC20" s="159"/>
      <c r="AD20" s="159"/>
      <c r="AE20" s="159"/>
      <c r="AF20" s="159"/>
      <c r="AG20" s="159"/>
      <c r="AH20" s="159"/>
      <c r="AI20" s="159"/>
      <c r="AJ20" s="159"/>
      <c r="AK20" s="159"/>
      <c r="AL20" s="162"/>
      <c r="AM20" s="162"/>
      <c r="AN20" s="154"/>
    </row>
    <row r="21" spans="1:41" s="163" customFormat="1" ht="25.95" customHeight="1" x14ac:dyDescent="0.4">
      <c r="A21" s="150">
        <v>18</v>
      </c>
      <c r="B21" s="168" t="s">
        <v>58</v>
      </c>
      <c r="C21" s="152">
        <v>100</v>
      </c>
      <c r="D21" s="153">
        <f t="shared" si="0"/>
        <v>0</v>
      </c>
      <c r="E21" s="154"/>
      <c r="F21" s="155"/>
      <c r="G21" s="156">
        <f t="shared" si="1"/>
        <v>0</v>
      </c>
      <c r="H21" s="154"/>
      <c r="I21" s="167">
        <f t="shared" si="3"/>
        <v>0</v>
      </c>
      <c r="J21" s="154"/>
      <c r="K21" s="164" t="e">
        <f t="shared" si="4"/>
        <v>#DIV/0!</v>
      </c>
      <c r="L21" s="154"/>
      <c r="M21" s="158"/>
      <c r="N21" s="159"/>
      <c r="O21" s="159"/>
      <c r="P21" s="159"/>
      <c r="Q21" s="159"/>
      <c r="R21" s="160"/>
      <c r="S21" s="161"/>
      <c r="T21" s="159"/>
      <c r="U21" s="161"/>
      <c r="V21" s="159"/>
      <c r="W21" s="159"/>
      <c r="X21" s="159"/>
      <c r="Y21" s="158">
        <v>330</v>
      </c>
      <c r="Z21" s="159"/>
      <c r="AA21" s="160">
        <f t="shared" si="5"/>
        <v>0</v>
      </c>
      <c r="AB21" s="152">
        <v>100</v>
      </c>
      <c r="AC21" s="169"/>
      <c r="AD21" s="159"/>
      <c r="AE21" s="159" t="e">
        <f>AD21/AC21*10</f>
        <v>#DIV/0!</v>
      </c>
      <c r="AF21" s="159"/>
      <c r="AG21" s="159"/>
      <c r="AH21" s="159"/>
      <c r="AI21" s="159"/>
      <c r="AJ21" s="159"/>
      <c r="AK21" s="159"/>
      <c r="AL21" s="162"/>
      <c r="AM21" s="162"/>
      <c r="AN21" s="154"/>
    </row>
    <row r="22" spans="1:41" s="163" customFormat="1" ht="25.95" customHeight="1" x14ac:dyDescent="0.4">
      <c r="A22" s="150">
        <v>20</v>
      </c>
      <c r="B22" s="168" t="s">
        <v>59</v>
      </c>
      <c r="C22" s="152">
        <v>200</v>
      </c>
      <c r="D22" s="153">
        <f t="shared" si="0"/>
        <v>0</v>
      </c>
      <c r="E22" s="154"/>
      <c r="F22" s="155"/>
      <c r="G22" s="156">
        <f t="shared" si="1"/>
        <v>0</v>
      </c>
      <c r="H22" s="154"/>
      <c r="I22" s="167">
        <f t="shared" si="3"/>
        <v>0</v>
      </c>
      <c r="J22" s="154"/>
      <c r="K22" s="154" t="e">
        <f t="shared" si="4"/>
        <v>#DIV/0!</v>
      </c>
      <c r="L22" s="154"/>
      <c r="M22" s="158"/>
      <c r="N22" s="159"/>
      <c r="O22" s="159"/>
      <c r="P22" s="159"/>
      <c r="Q22" s="159"/>
      <c r="R22" s="160"/>
      <c r="S22" s="161"/>
      <c r="T22" s="159"/>
      <c r="U22" s="161"/>
      <c r="V22" s="159"/>
      <c r="W22" s="159"/>
      <c r="X22" s="159"/>
      <c r="Y22" s="158">
        <v>257</v>
      </c>
      <c r="Z22" s="159"/>
      <c r="AA22" s="160">
        <f t="shared" si="5"/>
        <v>0</v>
      </c>
      <c r="AB22" s="152"/>
      <c r="AC22" s="159"/>
      <c r="AD22" s="159"/>
      <c r="AE22" s="159"/>
      <c r="AF22" s="159"/>
      <c r="AG22" s="159"/>
      <c r="AH22" s="159"/>
      <c r="AI22" s="159"/>
      <c r="AJ22" s="159"/>
      <c r="AK22" s="159"/>
      <c r="AL22" s="162"/>
      <c r="AM22" s="162"/>
      <c r="AN22" s="154"/>
    </row>
    <row r="23" spans="1:41" ht="25.95" customHeight="1" x14ac:dyDescent="0.4">
      <c r="A23" s="150">
        <v>22</v>
      </c>
      <c r="B23" s="168" t="s">
        <v>60</v>
      </c>
      <c r="C23" s="152">
        <v>979</v>
      </c>
      <c r="D23" s="153">
        <f t="shared" si="0"/>
        <v>0</v>
      </c>
      <c r="E23" s="154"/>
      <c r="F23" s="155"/>
      <c r="G23" s="156">
        <f t="shared" si="1"/>
        <v>0</v>
      </c>
      <c r="H23" s="154"/>
      <c r="I23" s="166">
        <f t="shared" si="3"/>
        <v>0</v>
      </c>
      <c r="J23" s="154"/>
      <c r="K23" s="154" t="e">
        <f t="shared" si="4"/>
        <v>#DIV/0!</v>
      </c>
      <c r="L23" s="154"/>
      <c r="M23" s="158"/>
      <c r="N23" s="159"/>
      <c r="O23" s="159"/>
      <c r="P23" s="159">
        <v>82</v>
      </c>
      <c r="Q23" s="159"/>
      <c r="R23" s="160">
        <f t="shared" si="6"/>
        <v>0</v>
      </c>
      <c r="S23" s="161"/>
      <c r="T23" s="159"/>
      <c r="U23" s="161"/>
      <c r="V23" s="159"/>
      <c r="W23" s="159"/>
      <c r="X23" s="159"/>
      <c r="Y23" s="158">
        <v>1200</v>
      </c>
      <c r="Z23" s="159"/>
      <c r="AA23" s="160">
        <f t="shared" si="5"/>
        <v>0</v>
      </c>
      <c r="AB23" s="152"/>
      <c r="AC23" s="159"/>
      <c r="AD23" s="159"/>
      <c r="AE23" s="159"/>
      <c r="AF23" s="159"/>
      <c r="AG23" s="159"/>
      <c r="AH23" s="159"/>
      <c r="AI23" s="159"/>
      <c r="AJ23" s="159"/>
      <c r="AK23" s="159"/>
      <c r="AL23" s="64"/>
      <c r="AM23" s="64"/>
      <c r="AN23" s="154"/>
    </row>
    <row r="24" spans="1:41" s="178" customFormat="1" ht="25.95" customHeight="1" x14ac:dyDescent="0.4">
      <c r="A24" s="170"/>
      <c r="B24" s="171" t="s">
        <v>103</v>
      </c>
      <c r="C24" s="172">
        <f>SUM(C5:C23)</f>
        <v>23316</v>
      </c>
      <c r="D24" s="172">
        <f>SUM(D5:D23)</f>
        <v>736</v>
      </c>
      <c r="E24" s="172">
        <f>SUM(E5:E23)</f>
        <v>366</v>
      </c>
      <c r="F24" s="155">
        <f t="shared" ref="F24:F26" si="7">C24-D24</f>
        <v>22580</v>
      </c>
      <c r="G24" s="156">
        <f>SUM(G5:G23)</f>
        <v>161</v>
      </c>
      <c r="H24" s="172">
        <f>SUM(H5:H23)</f>
        <v>370</v>
      </c>
      <c r="I24" s="173">
        <f t="shared" si="3"/>
        <v>3.1566306399039283</v>
      </c>
      <c r="J24" s="172">
        <f>SUM(J5:J23)</f>
        <v>1242.8</v>
      </c>
      <c r="K24" s="174">
        <f t="shared" si="4"/>
        <v>33.956284153005463</v>
      </c>
      <c r="L24" s="154">
        <f t="shared" ref="L24:Q24" si="8">SUM(L5:L23)</f>
        <v>21</v>
      </c>
      <c r="M24" s="172">
        <f t="shared" si="8"/>
        <v>355</v>
      </c>
      <c r="N24" s="172">
        <f t="shared" si="8"/>
        <v>0</v>
      </c>
      <c r="O24" s="172">
        <f t="shared" si="8"/>
        <v>0</v>
      </c>
      <c r="P24" s="172">
        <f t="shared" si="8"/>
        <v>3602</v>
      </c>
      <c r="Q24" s="172">
        <f t="shared" si="8"/>
        <v>0</v>
      </c>
      <c r="R24" s="160">
        <f t="shared" si="6"/>
        <v>0</v>
      </c>
      <c r="S24" s="172">
        <f t="shared" ref="S24:Z24" si="9">SUM(S5:S23)</f>
        <v>0</v>
      </c>
      <c r="T24" s="172">
        <f t="shared" si="9"/>
        <v>0</v>
      </c>
      <c r="U24" s="172">
        <f t="shared" si="9"/>
        <v>0</v>
      </c>
      <c r="V24" s="172">
        <f t="shared" si="9"/>
        <v>0</v>
      </c>
      <c r="W24" s="172">
        <f t="shared" si="9"/>
        <v>0</v>
      </c>
      <c r="X24" s="172">
        <f t="shared" si="9"/>
        <v>0</v>
      </c>
      <c r="Y24" s="172">
        <f t="shared" si="9"/>
        <v>21983</v>
      </c>
      <c r="Z24" s="172">
        <f t="shared" si="9"/>
        <v>0</v>
      </c>
      <c r="AA24" s="160">
        <f t="shared" si="5"/>
        <v>0</v>
      </c>
      <c r="AB24" s="172">
        <f>SUM(AB5:AB23)</f>
        <v>284</v>
      </c>
      <c r="AC24" s="175">
        <f>SUM(AC5:AC23)</f>
        <v>0</v>
      </c>
      <c r="AD24" s="176">
        <f>SUM(AD5:AD23)</f>
        <v>0</v>
      </c>
      <c r="AE24" s="177" t="e">
        <f t="shared" ref="AE24:AE27" si="10">AD24/AC24*10</f>
        <v>#DIV/0!</v>
      </c>
      <c r="AF24" s="172">
        <f t="shared" ref="AF24:AM24" si="11">SUM(AF5:AF23)</f>
        <v>12</v>
      </c>
      <c r="AG24" s="172">
        <f t="shared" si="11"/>
        <v>0</v>
      </c>
      <c r="AH24" s="172">
        <f t="shared" si="11"/>
        <v>12</v>
      </c>
      <c r="AI24" s="172">
        <f t="shared" si="11"/>
        <v>0</v>
      </c>
      <c r="AJ24" s="172">
        <f t="shared" si="11"/>
        <v>30</v>
      </c>
      <c r="AK24" s="172">
        <f t="shared" si="11"/>
        <v>0</v>
      </c>
      <c r="AL24" s="172">
        <f t="shared" si="11"/>
        <v>2</v>
      </c>
      <c r="AM24" s="172">
        <f t="shared" si="11"/>
        <v>0</v>
      </c>
      <c r="AN24" s="172"/>
      <c r="AO24" s="178">
        <f>AG24+AI24+AK24+AM24</f>
        <v>0</v>
      </c>
    </row>
    <row r="25" spans="1:41" s="188" customFormat="1" ht="25.95" customHeight="1" x14ac:dyDescent="0.4">
      <c r="A25" s="179"/>
      <c r="B25" s="180" t="s">
        <v>67</v>
      </c>
      <c r="C25" s="181">
        <v>5971</v>
      </c>
      <c r="D25" s="153">
        <f t="shared" si="0"/>
        <v>0</v>
      </c>
      <c r="E25" s="181"/>
      <c r="F25" s="155">
        <f t="shared" si="7"/>
        <v>5971</v>
      </c>
      <c r="G25" s="156">
        <f t="shared" si="1"/>
        <v>0</v>
      </c>
      <c r="H25" s="181"/>
      <c r="I25" s="157">
        <f t="shared" si="3"/>
        <v>0</v>
      </c>
      <c r="J25" s="181"/>
      <c r="K25" s="182" t="e">
        <f t="shared" si="4"/>
        <v>#DIV/0!</v>
      </c>
      <c r="L25" s="181"/>
      <c r="M25" s="183"/>
      <c r="N25" s="183"/>
      <c r="O25" s="183"/>
      <c r="P25" s="183">
        <v>100</v>
      </c>
      <c r="Q25" s="183"/>
      <c r="R25" s="160">
        <f t="shared" si="6"/>
        <v>0</v>
      </c>
      <c r="S25" s="184"/>
      <c r="T25" s="183"/>
      <c r="U25" s="184"/>
      <c r="V25" s="183"/>
      <c r="W25" s="183"/>
      <c r="X25" s="183"/>
      <c r="Y25" s="183">
        <v>9000</v>
      </c>
      <c r="Z25" s="183"/>
      <c r="AA25" s="160">
        <f t="shared" si="5"/>
        <v>0</v>
      </c>
      <c r="AB25" s="181">
        <v>1519</v>
      </c>
      <c r="AC25" s="181"/>
      <c r="AD25" s="181"/>
      <c r="AE25" s="177" t="e">
        <f t="shared" si="10"/>
        <v>#DIV/0!</v>
      </c>
      <c r="AF25" s="185">
        <v>17.5</v>
      </c>
      <c r="AG25" s="183"/>
      <c r="AH25" s="183">
        <v>16</v>
      </c>
      <c r="AI25" s="183"/>
      <c r="AJ25" s="183">
        <v>42.5</v>
      </c>
      <c r="AK25" s="183"/>
      <c r="AL25" s="186">
        <v>3</v>
      </c>
      <c r="AM25" s="186"/>
      <c r="AN25" s="181"/>
      <c r="AO25" s="187">
        <f t="shared" ref="AO25:AO26" si="12">AG25+AI25+AK25+AM25</f>
        <v>0</v>
      </c>
    </row>
    <row r="26" spans="1:41" s="187" customFormat="1" ht="25.95" customHeight="1" x14ac:dyDescent="0.4">
      <c r="A26" s="170"/>
      <c r="B26" s="189" t="s">
        <v>68</v>
      </c>
      <c r="C26" s="181">
        <f>SUM(C24:C25)</f>
        <v>29287</v>
      </c>
      <c r="D26" s="181">
        <f t="shared" ref="D26:H26" si="13">SUM(D24:D25)</f>
        <v>736</v>
      </c>
      <c r="E26" s="181">
        <f t="shared" si="13"/>
        <v>366</v>
      </c>
      <c r="F26" s="155">
        <f t="shared" si="7"/>
        <v>28551</v>
      </c>
      <c r="G26" s="156">
        <f>G24+G25</f>
        <v>161</v>
      </c>
      <c r="H26" s="181">
        <f t="shared" si="13"/>
        <v>370</v>
      </c>
      <c r="I26" s="190">
        <f t="shared" si="3"/>
        <v>2.5130604022262437</v>
      </c>
      <c r="J26" s="181">
        <f t="shared" ref="J26:AM26" si="14">SUM(J24:J25)</f>
        <v>1242.8</v>
      </c>
      <c r="K26" s="191">
        <f t="shared" si="4"/>
        <v>33.956284153005463</v>
      </c>
      <c r="L26" s="181">
        <f t="shared" si="14"/>
        <v>21</v>
      </c>
      <c r="M26" s="181">
        <f t="shared" si="14"/>
        <v>355</v>
      </c>
      <c r="N26" s="181">
        <f t="shared" si="14"/>
        <v>0</v>
      </c>
      <c r="O26" s="181">
        <f t="shared" si="14"/>
        <v>0</v>
      </c>
      <c r="P26" s="181">
        <f t="shared" si="14"/>
        <v>3702</v>
      </c>
      <c r="Q26" s="181">
        <f t="shared" si="14"/>
        <v>0</v>
      </c>
      <c r="R26" s="160">
        <f t="shared" si="6"/>
        <v>0</v>
      </c>
      <c r="S26" s="181">
        <f t="shared" si="14"/>
        <v>0</v>
      </c>
      <c r="T26" s="181">
        <f t="shared" si="14"/>
        <v>0</v>
      </c>
      <c r="U26" s="181">
        <f t="shared" si="14"/>
        <v>0</v>
      </c>
      <c r="V26" s="181">
        <f t="shared" si="14"/>
        <v>0</v>
      </c>
      <c r="W26" s="181">
        <f t="shared" si="14"/>
        <v>0</v>
      </c>
      <c r="X26" s="181">
        <f t="shared" si="14"/>
        <v>0</v>
      </c>
      <c r="Y26" s="181">
        <f t="shared" si="14"/>
        <v>30983</v>
      </c>
      <c r="Z26" s="181">
        <f t="shared" si="14"/>
        <v>0</v>
      </c>
      <c r="AA26" s="160">
        <f t="shared" si="5"/>
        <v>0</v>
      </c>
      <c r="AB26" s="181">
        <f t="shared" si="14"/>
        <v>1803</v>
      </c>
      <c r="AC26" s="192">
        <f t="shared" si="14"/>
        <v>0</v>
      </c>
      <c r="AD26" s="193">
        <f t="shared" si="14"/>
        <v>0</v>
      </c>
      <c r="AE26" s="177" t="e">
        <f t="shared" si="10"/>
        <v>#DIV/0!</v>
      </c>
      <c r="AF26" s="181">
        <f t="shared" si="14"/>
        <v>29.5</v>
      </c>
      <c r="AG26" s="181">
        <f t="shared" si="14"/>
        <v>0</v>
      </c>
      <c r="AH26" s="181">
        <f t="shared" si="14"/>
        <v>28</v>
      </c>
      <c r="AI26" s="181">
        <f t="shared" si="14"/>
        <v>0</v>
      </c>
      <c r="AJ26" s="181">
        <f t="shared" si="14"/>
        <v>72.5</v>
      </c>
      <c r="AK26" s="181">
        <f t="shared" si="14"/>
        <v>0</v>
      </c>
      <c r="AL26" s="181">
        <f t="shared" si="14"/>
        <v>5</v>
      </c>
      <c r="AM26" s="181">
        <f t="shared" si="14"/>
        <v>0</v>
      </c>
      <c r="AN26" s="181"/>
      <c r="AO26" s="187">
        <f t="shared" si="12"/>
        <v>0</v>
      </c>
    </row>
    <row r="27" spans="1:41" s="205" customFormat="1" ht="22.8" x14ac:dyDescent="0.4">
      <c r="A27" s="194"/>
      <c r="B27" s="195" t="s">
        <v>104</v>
      </c>
      <c r="C27" s="196">
        <v>22373</v>
      </c>
      <c r="D27" s="197">
        <v>0</v>
      </c>
      <c r="E27" s="197">
        <v>6069</v>
      </c>
      <c r="F27" s="155"/>
      <c r="G27" s="198"/>
      <c r="H27" s="197">
        <v>1103</v>
      </c>
      <c r="I27" s="199">
        <f t="shared" si="3"/>
        <v>32.056496670093416</v>
      </c>
      <c r="J27" s="197">
        <v>14870</v>
      </c>
      <c r="K27" s="200">
        <f t="shared" si="4"/>
        <v>24.501565332015161</v>
      </c>
      <c r="L27" s="197"/>
      <c r="M27" s="201">
        <v>555</v>
      </c>
      <c r="N27" s="202">
        <v>8</v>
      </c>
      <c r="O27" s="202"/>
      <c r="P27" s="201">
        <v>4149</v>
      </c>
      <c r="Q27" s="202"/>
      <c r="R27" s="203">
        <f t="shared" si="6"/>
        <v>0</v>
      </c>
      <c r="S27" s="201">
        <v>925</v>
      </c>
      <c r="T27" s="202">
        <v>937</v>
      </c>
      <c r="U27" s="201">
        <v>4487</v>
      </c>
      <c r="V27" s="202">
        <v>108</v>
      </c>
      <c r="W27" s="202">
        <v>170</v>
      </c>
      <c r="X27" s="202">
        <v>49.9</v>
      </c>
      <c r="Y27" s="201">
        <v>21054</v>
      </c>
      <c r="Z27" s="202">
        <v>2358</v>
      </c>
      <c r="AA27" s="203">
        <f t="shared" si="5"/>
        <v>11.199772014819038</v>
      </c>
      <c r="AB27" s="196">
        <v>366</v>
      </c>
      <c r="AC27" s="197">
        <v>2</v>
      </c>
      <c r="AD27" s="197">
        <v>18</v>
      </c>
      <c r="AE27" s="204">
        <f t="shared" si="10"/>
        <v>90</v>
      </c>
      <c r="AF27" s="197">
        <v>20</v>
      </c>
      <c r="AG27" s="197"/>
      <c r="AH27" s="197">
        <v>18.5</v>
      </c>
      <c r="AI27" s="197"/>
      <c r="AJ27" s="197">
        <v>30</v>
      </c>
      <c r="AK27" s="197"/>
      <c r="AL27" s="197"/>
      <c r="AM27" s="197"/>
      <c r="AN27" s="197"/>
    </row>
    <row r="28" spans="1:41" ht="17.399999999999999" x14ac:dyDescent="0.3">
      <c r="A28" s="32"/>
      <c r="B28" s="32"/>
    </row>
    <row r="30" spans="1:41" ht="29.4" customHeight="1" x14ac:dyDescent="0.45">
      <c r="B30" s="206"/>
      <c r="E30" s="207"/>
      <c r="F30" s="207"/>
    </row>
    <row r="33" spans="2:2" ht="22.95" customHeight="1" x14ac:dyDescent="0.55000000000000004">
      <c r="B33" s="208"/>
    </row>
    <row r="34" spans="2:2" ht="13.2" customHeight="1" x14ac:dyDescent="0.55000000000000004">
      <c r="B34" s="208"/>
    </row>
    <row r="35" spans="2:2" ht="46.2" customHeight="1" x14ac:dyDescent="0.55000000000000004">
      <c r="B35" s="208"/>
    </row>
  </sheetData>
  <mergeCells count="36">
    <mergeCell ref="AL3:AM3"/>
    <mergeCell ref="X3:X4"/>
    <mergeCell ref="Y3:Y4"/>
    <mergeCell ref="Z3:Z4"/>
    <mergeCell ref="AA3:AA4"/>
    <mergeCell ref="AB3:AB4"/>
    <mergeCell ref="AC3:AE3"/>
    <mergeCell ref="AF2:AM2"/>
    <mergeCell ref="C3:C4"/>
    <mergeCell ref="D3:D4"/>
    <mergeCell ref="E3:I3"/>
    <mergeCell ref="J3:J4"/>
    <mergeCell ref="K3:K4"/>
    <mergeCell ref="M3:M4"/>
    <mergeCell ref="N3:N4"/>
    <mergeCell ref="P3:P4"/>
    <mergeCell ref="Q3:Q4"/>
    <mergeCell ref="R3:R4"/>
    <mergeCell ref="S3:T3"/>
    <mergeCell ref="U3:V3"/>
    <mergeCell ref="AF3:AG3"/>
    <mergeCell ref="AH3:AI3"/>
    <mergeCell ref="AJ3:AK3"/>
    <mergeCell ref="B1:AC1"/>
    <mergeCell ref="A2:A4"/>
    <mergeCell ref="B2:B4"/>
    <mergeCell ref="C2:K2"/>
    <mergeCell ref="L2:L4"/>
    <mergeCell ref="M2:N2"/>
    <mergeCell ref="O2:O4"/>
    <mergeCell ref="P2:R2"/>
    <mergeCell ref="S2:V2"/>
    <mergeCell ref="W2:X2"/>
    <mergeCell ref="W3:W4"/>
    <mergeCell ref="Y2:AA2"/>
    <mergeCell ref="AB2:AE2"/>
  </mergeCells>
  <pageMargins left="0.11811023622047245" right="0.11811023622047245" top="0.35433070866141736" bottom="0.35433070866141736" header="0.31496062992125984" footer="0.31496062992125984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view="pageBreakPreview" zoomScale="60" zoomScaleNormal="60" workbookViewId="0">
      <selection activeCell="BF20" sqref="BF20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0" customWidth="1"/>
    <col min="51" max="51" width="7.44140625" customWidth="1"/>
    <col min="52" max="52" width="8.6640625" customWidth="1"/>
    <col min="53" max="53" width="11.332031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  <col min="64" max="64" width="8.21875" customWidth="1"/>
  </cols>
  <sheetData>
    <row r="1" spans="1:65" ht="43.95" customHeight="1" x14ac:dyDescent="0.25">
      <c r="A1" s="278" t="s">
        <v>107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22"/>
      <c r="AB1" s="222"/>
      <c r="AC1" s="222"/>
      <c r="AD1" s="222"/>
      <c r="AE1" s="222"/>
      <c r="AF1" s="222"/>
      <c r="AG1" s="222"/>
      <c r="AH1" s="259" t="str">
        <f>A1</f>
        <v>Оперативные данные о ходе полевых работ Можгинский район на 14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14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5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218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  <c r="BL2" s="295" t="s">
        <v>24</v>
      </c>
      <c r="BM2" s="292" t="s">
        <v>25</v>
      </c>
    </row>
    <row r="3" spans="1:65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  <c r="BL3" s="296"/>
      <c r="BM3" s="293"/>
    </row>
    <row r="4" spans="1:65" s="3" customFormat="1" ht="28.95" customHeight="1" x14ac:dyDescent="0.25">
      <c r="A4" s="263"/>
      <c r="B4" s="266"/>
      <c r="C4" s="275"/>
      <c r="D4" s="290"/>
      <c r="E4" s="5" t="s">
        <v>40</v>
      </c>
      <c r="F4" s="220" t="s">
        <v>41</v>
      </c>
      <c r="G4" s="220" t="s">
        <v>32</v>
      </c>
      <c r="H4" s="7" t="s">
        <v>40</v>
      </c>
      <c r="I4" s="220" t="s">
        <v>41</v>
      </c>
      <c r="J4" s="220" t="s">
        <v>32</v>
      </c>
      <c r="K4" s="7" t="s">
        <v>40</v>
      </c>
      <c r="L4" s="220" t="s">
        <v>41</v>
      </c>
      <c r="M4" s="220" t="s">
        <v>32</v>
      </c>
      <c r="N4" s="8" t="s">
        <v>40</v>
      </c>
      <c r="O4" s="217" t="s">
        <v>41</v>
      </c>
      <c r="P4" s="217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221"/>
      <c r="AM4" s="221" t="s">
        <v>41</v>
      </c>
      <c r="AN4" s="221" t="s">
        <v>40</v>
      </c>
      <c r="AO4" s="221" t="s">
        <v>41</v>
      </c>
      <c r="AP4" s="221" t="s">
        <v>40</v>
      </c>
      <c r="AQ4" s="221" t="s">
        <v>41</v>
      </c>
      <c r="AR4" s="221" t="s">
        <v>40</v>
      </c>
      <c r="AS4" s="17" t="s">
        <v>41</v>
      </c>
      <c r="AT4" s="221" t="s">
        <v>40</v>
      </c>
      <c r="AU4" s="17" t="s">
        <v>41</v>
      </c>
      <c r="AV4" s="17" t="s">
        <v>32</v>
      </c>
      <c r="AW4" s="221" t="s">
        <v>40</v>
      </c>
      <c r="AX4" s="221" t="s">
        <v>41</v>
      </c>
      <c r="AY4" s="17" t="s">
        <v>32</v>
      </c>
      <c r="AZ4" s="221" t="s">
        <v>40</v>
      </c>
      <c r="BA4" s="221" t="s">
        <v>41</v>
      </c>
      <c r="BB4" s="221" t="s">
        <v>41</v>
      </c>
      <c r="BC4" s="221" t="s">
        <v>41</v>
      </c>
      <c r="BD4" s="17" t="s">
        <v>32</v>
      </c>
      <c r="BE4" s="221" t="s">
        <v>40</v>
      </c>
      <c r="BF4" s="221" t="s">
        <v>41</v>
      </c>
      <c r="BG4" s="17" t="s">
        <v>32</v>
      </c>
      <c r="BH4" s="221" t="s">
        <v>40</v>
      </c>
      <c r="BI4" s="221" t="s">
        <v>41</v>
      </c>
      <c r="BJ4" s="294"/>
      <c r="BK4" s="294"/>
      <c r="BL4" s="297"/>
      <c r="BM4" s="294"/>
    </row>
    <row r="5" spans="1:65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219">
        <v>4842</v>
      </c>
      <c r="T5" s="27">
        <v>4842</v>
      </c>
      <c r="U5" s="28">
        <f t="shared" ref="U5:U29" si="1">T5/S5*100</f>
        <v>100</v>
      </c>
      <c r="V5" s="29"/>
      <c r="W5" s="219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4248</v>
      </c>
      <c r="AV5" s="35">
        <f>AU5/AT5*100</f>
        <v>100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27229</v>
      </c>
      <c r="BB5" s="34"/>
      <c r="BC5" s="34">
        <v>14146</v>
      </c>
      <c r="BD5" s="117">
        <f t="shared" ref="BD5:BD30" si="2">BA5/AZ5*100</f>
        <v>123.76818181818182</v>
      </c>
      <c r="BE5" s="34">
        <v>17816</v>
      </c>
      <c r="BF5" s="32"/>
      <c r="BG5" s="32">
        <f>BF5/BE5*100</f>
        <v>0</v>
      </c>
      <c r="BH5" s="34">
        <v>2800</v>
      </c>
      <c r="BI5" s="37"/>
      <c r="BJ5" s="34">
        <v>3513</v>
      </c>
      <c r="BK5" s="36">
        <f>((AX5*0.45) + (BA5*0.34) + (BF5/1.33*0.18) + (BI5*0.2))/BJ5*10</f>
        <v>27.955621975519502</v>
      </c>
      <c r="BL5" s="34">
        <v>800</v>
      </c>
      <c r="BM5" s="38"/>
    </row>
    <row r="6" spans="1:65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 t="e">
        <f t="shared" ref="AV6:AV30" si="3">AU6/AT6*100</f>
        <v>#DIV/0!</v>
      </c>
      <c r="AW6" s="34">
        <v>0</v>
      </c>
      <c r="AX6" s="34"/>
      <c r="AY6" s="34" t="e">
        <f t="shared" ref="AY6:AY30" si="4">AX6/AW6*100</f>
        <v>#DIV/0!</v>
      </c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5">BF6/BE6*100</f>
        <v>#DIV/0!</v>
      </c>
      <c r="BH6" s="34">
        <v>0</v>
      </c>
      <c r="BI6" s="37"/>
      <c r="BJ6" s="34"/>
      <c r="BK6" s="36" t="e">
        <f t="shared" ref="BK6:BK30" si="6">((AX6*0.45) + (BA6*0.34) + (BF6/1.33*0.18) + (BI6*0.2))/BJ6*10</f>
        <v>#DIV/0!</v>
      </c>
      <c r="BL6" s="34"/>
      <c r="BM6" s="38"/>
    </row>
    <row r="7" spans="1:65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7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8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si="3"/>
        <v>96.269554753309265</v>
      </c>
      <c r="AW7" s="34">
        <v>800</v>
      </c>
      <c r="AX7" s="34">
        <v>750</v>
      </c>
      <c r="AY7" s="34">
        <f t="shared" si="4"/>
        <v>93.75</v>
      </c>
      <c r="AZ7" s="34">
        <v>9500</v>
      </c>
      <c r="BA7" s="34">
        <v>10853</v>
      </c>
      <c r="BB7" s="34">
        <v>1375</v>
      </c>
      <c r="BC7" s="34">
        <v>1500</v>
      </c>
      <c r="BD7" s="36">
        <f t="shared" si="2"/>
        <v>114.2421052631579</v>
      </c>
      <c r="BE7" s="34">
        <v>9100</v>
      </c>
      <c r="BF7" s="34"/>
      <c r="BG7" s="32">
        <f t="shared" si="5"/>
        <v>0</v>
      </c>
      <c r="BH7" s="34">
        <v>1000</v>
      </c>
      <c r="BI7" s="37"/>
      <c r="BJ7" s="34">
        <v>1470</v>
      </c>
      <c r="BK7" s="36">
        <f t="shared" si="6"/>
        <v>27.398095238095237</v>
      </c>
      <c r="BL7" s="34">
        <v>190</v>
      </c>
      <c r="BM7" s="38"/>
    </row>
    <row r="8" spans="1:65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7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8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1033</v>
      </c>
      <c r="AV8" s="35">
        <f t="shared" si="3"/>
        <v>83.779399837794003</v>
      </c>
      <c r="AW8" s="34">
        <v>371</v>
      </c>
      <c r="AX8" s="34">
        <v>371</v>
      </c>
      <c r="AY8" s="34">
        <f t="shared" si="4"/>
        <v>100</v>
      </c>
      <c r="AZ8" s="34">
        <v>1400</v>
      </c>
      <c r="BA8" s="34">
        <v>1880</v>
      </c>
      <c r="BB8" s="34"/>
      <c r="BC8" s="34">
        <v>730</v>
      </c>
      <c r="BD8" s="36">
        <f t="shared" si="2"/>
        <v>134.28571428571428</v>
      </c>
      <c r="BE8" s="34">
        <v>2700</v>
      </c>
      <c r="BF8" s="34">
        <v>1000</v>
      </c>
      <c r="BG8" s="32">
        <f t="shared" si="5"/>
        <v>37.037037037037038</v>
      </c>
      <c r="BH8" s="34">
        <v>300</v>
      </c>
      <c r="BI8" s="37"/>
      <c r="BJ8" s="34">
        <v>450</v>
      </c>
      <c r="BK8" s="36">
        <f t="shared" si="6"/>
        <v>20.921963241436927</v>
      </c>
      <c r="BL8" s="34">
        <v>120</v>
      </c>
      <c r="BM8" s="38"/>
    </row>
    <row r="9" spans="1:65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7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8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1349</v>
      </c>
      <c r="AV9" s="51">
        <f t="shared" si="3"/>
        <v>100</v>
      </c>
      <c r="AW9" s="34">
        <v>1000</v>
      </c>
      <c r="AX9" s="34">
        <v>610</v>
      </c>
      <c r="AY9" s="34">
        <f t="shared" si="4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2"/>
        <v>188.94285714285715</v>
      </c>
      <c r="BE9" s="34">
        <v>5000</v>
      </c>
      <c r="BF9" s="34"/>
      <c r="BG9" s="32">
        <f t="shared" si="5"/>
        <v>0</v>
      </c>
      <c r="BH9" s="34">
        <v>1000</v>
      </c>
      <c r="BI9" s="37"/>
      <c r="BJ9" s="34">
        <v>957</v>
      </c>
      <c r="BK9" s="36">
        <f t="shared" si="6"/>
        <v>26.362800417972831</v>
      </c>
      <c r="BL9" s="34"/>
      <c r="BM9" s="38"/>
    </row>
    <row r="10" spans="1:65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7"/>
        <v>100</v>
      </c>
      <c r="K10" s="23">
        <v>0</v>
      </c>
      <c r="L10" s="20"/>
      <c r="M10" s="22"/>
      <c r="N10" s="20">
        <v>655</v>
      </c>
      <c r="O10" s="20"/>
      <c r="P10" s="20">
        <f t="shared" si="8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3"/>
        <v>90.649350649350652</v>
      </c>
      <c r="AW10" s="34">
        <v>310</v>
      </c>
      <c r="AX10" s="34">
        <v>183</v>
      </c>
      <c r="AY10" s="34">
        <f t="shared" si="4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2"/>
        <v>87.31481481481481</v>
      </c>
      <c r="BE10" s="34">
        <v>0</v>
      </c>
      <c r="BF10" s="34"/>
      <c r="BG10" s="32" t="e">
        <f t="shared" si="5"/>
        <v>#DIV/0!</v>
      </c>
      <c r="BH10" s="34">
        <v>300</v>
      </c>
      <c r="BI10" s="37"/>
      <c r="BJ10" s="34">
        <v>651</v>
      </c>
      <c r="BK10" s="36">
        <f t="shared" si="6"/>
        <v>25.89016897081413</v>
      </c>
      <c r="BL10" s="34"/>
      <c r="BM10" s="38"/>
    </row>
    <row r="11" spans="1:65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7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8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3"/>
        <v>87.677725118483409</v>
      </c>
      <c r="AW11" s="34">
        <v>258</v>
      </c>
      <c r="AX11" s="34">
        <v>350</v>
      </c>
      <c r="AY11" s="34">
        <f t="shared" si="4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2"/>
        <v>160</v>
      </c>
      <c r="BE11" s="34">
        <v>2660</v>
      </c>
      <c r="BF11" s="34"/>
      <c r="BG11" s="32">
        <f t="shared" si="5"/>
        <v>0</v>
      </c>
      <c r="BH11" s="34">
        <v>400</v>
      </c>
      <c r="BI11" s="37"/>
      <c r="BJ11" s="34">
        <v>436</v>
      </c>
      <c r="BK11" s="36">
        <f t="shared" si="6"/>
        <v>12.970183486238531</v>
      </c>
      <c r="BL11" s="34">
        <v>50</v>
      </c>
      <c r="BM11" s="38">
        <v>100</v>
      </c>
    </row>
    <row r="12" spans="1:65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7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8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3"/>
        <v>100</v>
      </c>
      <c r="AW12" s="34">
        <v>1366</v>
      </c>
      <c r="AX12" s="34">
        <v>534</v>
      </c>
      <c r="AY12" s="34">
        <f t="shared" si="4"/>
        <v>39.092240117130302</v>
      </c>
      <c r="AZ12" s="34">
        <v>4252</v>
      </c>
      <c r="BA12" s="34">
        <v>3529</v>
      </c>
      <c r="BB12" s="34">
        <v>1642</v>
      </c>
      <c r="BC12" s="34">
        <v>1113</v>
      </c>
      <c r="BD12" s="36">
        <f t="shared" si="2"/>
        <v>82.99623706491063</v>
      </c>
      <c r="BE12" s="34">
        <v>7085</v>
      </c>
      <c r="BF12" s="34">
        <v>2500</v>
      </c>
      <c r="BG12" s="32">
        <f t="shared" si="5"/>
        <v>35.285815102328868</v>
      </c>
      <c r="BH12" s="34">
        <v>1046</v>
      </c>
      <c r="BI12" s="37"/>
      <c r="BJ12" s="34">
        <v>1365</v>
      </c>
      <c r="BK12" s="36">
        <f t="shared" si="6"/>
        <v>13.029346993858272</v>
      </c>
      <c r="BL12" s="34">
        <v>100</v>
      </c>
      <c r="BM12" s="38"/>
    </row>
    <row r="13" spans="1:65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7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8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3"/>
        <v>82.946250829462514</v>
      </c>
      <c r="AW13" s="34">
        <v>549</v>
      </c>
      <c r="AX13" s="34">
        <v>600</v>
      </c>
      <c r="AY13" s="34">
        <f t="shared" si="4"/>
        <v>109.28961748633881</v>
      </c>
      <c r="AZ13" s="34">
        <v>4500</v>
      </c>
      <c r="BA13" s="34">
        <v>5150</v>
      </c>
      <c r="BB13" s="34"/>
      <c r="BC13" s="34"/>
      <c r="BD13" s="36">
        <f t="shared" si="2"/>
        <v>114.44444444444444</v>
      </c>
      <c r="BE13" s="34">
        <v>0</v>
      </c>
      <c r="BF13" s="34"/>
      <c r="BG13" s="32" t="e">
        <f t="shared" si="5"/>
        <v>#DIV/0!</v>
      </c>
      <c r="BH13" s="34">
        <v>305</v>
      </c>
      <c r="BI13" s="37"/>
      <c r="BJ13" s="34">
        <v>450</v>
      </c>
      <c r="BK13" s="36">
        <f t="shared" si="6"/>
        <v>44.911111111111111</v>
      </c>
      <c r="BL13" s="34">
        <v>200</v>
      </c>
      <c r="BM13" s="38"/>
    </row>
    <row r="14" spans="1:65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7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8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3"/>
        <v>100</v>
      </c>
      <c r="AW14" s="34">
        <v>610</v>
      </c>
      <c r="AX14" s="34">
        <v>622</v>
      </c>
      <c r="AY14" s="34">
        <f t="shared" si="4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2"/>
        <v>59.517543859649123</v>
      </c>
      <c r="BE14" s="34">
        <v>3765</v>
      </c>
      <c r="BF14" s="34">
        <v>1920</v>
      </c>
      <c r="BG14" s="32">
        <f t="shared" si="5"/>
        <v>50.996015936254977</v>
      </c>
      <c r="BH14" s="34">
        <v>230</v>
      </c>
      <c r="BI14" s="37"/>
      <c r="BJ14" s="34">
        <v>588</v>
      </c>
      <c r="BK14" s="36">
        <f t="shared" si="6"/>
        <v>17.026014014628409</v>
      </c>
      <c r="BL14" s="34"/>
      <c r="BM14" s="38"/>
    </row>
    <row r="15" spans="1:65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7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8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3"/>
        <v>84.67400508044031</v>
      </c>
      <c r="AW15" s="34">
        <v>694</v>
      </c>
      <c r="AX15" s="34">
        <v>800</v>
      </c>
      <c r="AY15" s="34">
        <f t="shared" si="4"/>
        <v>115.27377521613833</v>
      </c>
      <c r="AZ15" s="34">
        <v>3901</v>
      </c>
      <c r="BA15" s="34">
        <v>2600</v>
      </c>
      <c r="BB15" s="34">
        <v>500</v>
      </c>
      <c r="BC15" s="34">
        <v>2100</v>
      </c>
      <c r="BD15" s="36">
        <f t="shared" si="2"/>
        <v>66.64957703153037</v>
      </c>
      <c r="BE15" s="34">
        <v>2700</v>
      </c>
      <c r="BF15" s="34">
        <v>9500</v>
      </c>
      <c r="BG15" s="32">
        <f t="shared" si="5"/>
        <v>351.85185185185185</v>
      </c>
      <c r="BH15" s="34">
        <v>574</v>
      </c>
      <c r="BI15" s="37"/>
      <c r="BJ15" s="34">
        <v>706</v>
      </c>
      <c r="BK15" s="36">
        <f t="shared" si="6"/>
        <v>35.831647106434637</v>
      </c>
      <c r="BL15" s="34"/>
      <c r="BM15" s="38">
        <v>150</v>
      </c>
    </row>
    <row r="16" spans="1:65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7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8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1662</v>
      </c>
      <c r="AV16" s="35">
        <f t="shared" si="3"/>
        <v>100</v>
      </c>
      <c r="AW16" s="34">
        <v>800</v>
      </c>
      <c r="AX16" s="34">
        <v>702</v>
      </c>
      <c r="AY16" s="34">
        <f t="shared" si="4"/>
        <v>87.75</v>
      </c>
      <c r="AZ16" s="34">
        <v>4900</v>
      </c>
      <c r="BA16" s="34">
        <v>5542</v>
      </c>
      <c r="BB16" s="34">
        <v>2052</v>
      </c>
      <c r="BC16" s="34">
        <v>1565</v>
      </c>
      <c r="BD16" s="36">
        <f t="shared" si="2"/>
        <v>113.10204081632654</v>
      </c>
      <c r="BE16" s="34">
        <v>10250</v>
      </c>
      <c r="BF16" s="34">
        <v>2875</v>
      </c>
      <c r="BG16" s="32">
        <f t="shared" si="5"/>
        <v>28.04878048780488</v>
      </c>
      <c r="BH16" s="34">
        <v>1400</v>
      </c>
      <c r="BI16" s="37"/>
      <c r="BJ16" s="34">
        <v>1316</v>
      </c>
      <c r="BK16" s="36">
        <f t="shared" si="6"/>
        <v>19.675362799095005</v>
      </c>
      <c r="BL16" s="34"/>
      <c r="BM16" s="44">
        <v>140</v>
      </c>
    </row>
    <row r="17" spans="1:65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7"/>
        <v>100</v>
      </c>
      <c r="K17" s="102">
        <v>0</v>
      </c>
      <c r="L17" s="101"/>
      <c r="M17" s="42"/>
      <c r="N17" s="101">
        <v>220</v>
      </c>
      <c r="O17" s="101"/>
      <c r="P17" s="101">
        <f t="shared" si="8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3"/>
        <v>100</v>
      </c>
      <c r="AW17" s="34">
        <v>210</v>
      </c>
      <c r="AX17" s="34">
        <v>200</v>
      </c>
      <c r="AY17" s="34">
        <f t="shared" si="4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2"/>
        <v>108</v>
      </c>
      <c r="BE17" s="34">
        <v>0</v>
      </c>
      <c r="BF17" s="34">
        <v>1000</v>
      </c>
      <c r="BG17" s="32" t="e">
        <f t="shared" si="5"/>
        <v>#DIV/0!</v>
      </c>
      <c r="BH17" s="34">
        <v>400</v>
      </c>
      <c r="BI17" s="37"/>
      <c r="BJ17" s="34">
        <v>254</v>
      </c>
      <c r="BK17" s="36">
        <f t="shared" si="6"/>
        <v>45.013320703333136</v>
      </c>
      <c r="BL17" s="34"/>
      <c r="BM17" s="38"/>
    </row>
    <row r="18" spans="1:65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7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8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 t="shared" si="3"/>
        <v>96.531413612565444</v>
      </c>
      <c r="AW18" s="34">
        <v>300</v>
      </c>
      <c r="AX18" s="34">
        <v>362</v>
      </c>
      <c r="AY18" s="34">
        <f t="shared" si="4"/>
        <v>120.66666666666667</v>
      </c>
      <c r="AZ18" s="34">
        <v>1000</v>
      </c>
      <c r="BA18" s="34">
        <v>1513</v>
      </c>
      <c r="BB18" s="34"/>
      <c r="BC18" s="34">
        <v>513</v>
      </c>
      <c r="BD18" s="36">
        <f t="shared" si="2"/>
        <v>151.29999999999998</v>
      </c>
      <c r="BE18" s="34">
        <v>2620</v>
      </c>
      <c r="BF18" s="34">
        <v>1100</v>
      </c>
      <c r="BG18" s="32">
        <f t="shared" si="5"/>
        <v>41.984732824427482</v>
      </c>
      <c r="BH18" s="34">
        <v>315</v>
      </c>
      <c r="BI18" s="37"/>
      <c r="BJ18" s="34">
        <v>380</v>
      </c>
      <c r="BK18" s="36">
        <f t="shared" si="6"/>
        <v>21.741899485555997</v>
      </c>
      <c r="BL18" s="34">
        <v>70</v>
      </c>
      <c r="BM18" s="38"/>
    </row>
    <row r="19" spans="1:65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7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8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3"/>
        <v>81.355932203389841</v>
      </c>
      <c r="AW19" s="34">
        <v>260</v>
      </c>
      <c r="AX19" s="34">
        <v>127</v>
      </c>
      <c r="AY19" s="34">
        <f t="shared" si="4"/>
        <v>48.846153846153847</v>
      </c>
      <c r="AZ19" s="34">
        <v>350</v>
      </c>
      <c r="BA19" s="34"/>
      <c r="BB19" s="34"/>
      <c r="BC19" s="34"/>
      <c r="BD19" s="36">
        <f t="shared" si="2"/>
        <v>0</v>
      </c>
      <c r="BE19" s="34">
        <v>2620</v>
      </c>
      <c r="BF19" s="34">
        <v>2720</v>
      </c>
      <c r="BG19" s="32">
        <f t="shared" si="5"/>
        <v>103.81679389312977</v>
      </c>
      <c r="BH19" s="34">
        <v>300</v>
      </c>
      <c r="BI19" s="37"/>
      <c r="BJ19" s="34">
        <v>257</v>
      </c>
      <c r="BK19" s="36">
        <f t="shared" si="6"/>
        <v>16.547482519528391</v>
      </c>
      <c r="BL19" s="34"/>
      <c r="BM19" s="38"/>
    </row>
    <row r="20" spans="1:65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7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8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3"/>
        <v>75.268817204301072</v>
      </c>
      <c r="AW20" s="34">
        <v>108</v>
      </c>
      <c r="AX20" s="34">
        <v>131</v>
      </c>
      <c r="AY20" s="34">
        <f t="shared" si="4"/>
        <v>121.2962962962963</v>
      </c>
      <c r="AZ20" s="34"/>
      <c r="BA20" s="34"/>
      <c r="BB20" s="34"/>
      <c r="BC20" s="34"/>
      <c r="BD20" s="36" t="e">
        <f t="shared" si="2"/>
        <v>#DIV/0!</v>
      </c>
      <c r="BE20" s="34">
        <v>2358</v>
      </c>
      <c r="BF20" s="34">
        <v>1310</v>
      </c>
      <c r="BG20" s="32">
        <f t="shared" si="5"/>
        <v>55.555555555555557</v>
      </c>
      <c r="BH20" s="34">
        <v>100</v>
      </c>
      <c r="BI20" s="37"/>
      <c r="BJ20" s="34">
        <v>135</v>
      </c>
      <c r="BK20" s="36">
        <f t="shared" si="6"/>
        <v>17.499498746867165</v>
      </c>
      <c r="BL20" s="34"/>
      <c r="BM20" s="38"/>
    </row>
    <row r="21" spans="1:65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7"/>
        <v>0</v>
      </c>
      <c r="K21" s="23">
        <v>0</v>
      </c>
      <c r="L21" s="20"/>
      <c r="M21" s="22"/>
      <c r="N21" s="20">
        <v>569</v>
      </c>
      <c r="O21" s="20"/>
      <c r="P21" s="20">
        <f t="shared" si="8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3"/>
        <v>100</v>
      </c>
      <c r="AW21" s="34"/>
      <c r="AX21" s="34"/>
      <c r="AY21" s="34" t="e">
        <f t="shared" si="4"/>
        <v>#DIV/0!</v>
      </c>
      <c r="AZ21" s="34"/>
      <c r="BA21" s="34"/>
      <c r="BB21" s="34"/>
      <c r="BC21" s="34"/>
      <c r="BD21" s="36" t="e">
        <f t="shared" si="2"/>
        <v>#DIV/0!</v>
      </c>
      <c r="BE21" s="34">
        <v>0</v>
      </c>
      <c r="BF21" s="34"/>
      <c r="BG21" s="32" t="e">
        <f t="shared" si="5"/>
        <v>#DIV/0!</v>
      </c>
      <c r="BH21" s="34"/>
      <c r="BI21" s="37"/>
      <c r="BJ21" s="34"/>
      <c r="BK21" s="36" t="e">
        <f t="shared" si="6"/>
        <v>#DIV/0!</v>
      </c>
      <c r="BL21" s="34"/>
      <c r="BM21" s="38"/>
    </row>
    <row r="22" spans="1:65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7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8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3"/>
        <v>96.029495178672718</v>
      </c>
      <c r="AW22" s="34">
        <v>360</v>
      </c>
      <c r="AX22" s="34">
        <v>770</v>
      </c>
      <c r="AY22" s="34">
        <f t="shared" si="4"/>
        <v>213.88888888888889</v>
      </c>
      <c r="AZ22" s="34">
        <v>1500</v>
      </c>
      <c r="BA22" s="34">
        <v>610</v>
      </c>
      <c r="BB22" s="34">
        <v>610</v>
      </c>
      <c r="BC22" s="34"/>
      <c r="BD22" s="36">
        <f t="shared" si="2"/>
        <v>40.666666666666664</v>
      </c>
      <c r="BE22" s="34">
        <v>0</v>
      </c>
      <c r="BF22" s="34"/>
      <c r="BG22" s="32" t="e">
        <f t="shared" si="5"/>
        <v>#DIV/0!</v>
      </c>
      <c r="BH22" s="34">
        <v>100</v>
      </c>
      <c r="BI22" s="37"/>
      <c r="BJ22" s="34">
        <v>217</v>
      </c>
      <c r="BK22" s="36">
        <f t="shared" si="6"/>
        <v>25.525345622119815</v>
      </c>
      <c r="BL22" s="34"/>
      <c r="BM22" s="38"/>
    </row>
    <row r="23" spans="1:65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7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8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570</v>
      </c>
      <c r="AV23" s="35">
        <f t="shared" si="3"/>
        <v>40.169133192389005</v>
      </c>
      <c r="AW23" s="34">
        <v>370</v>
      </c>
      <c r="AX23" s="34">
        <v>421</v>
      </c>
      <c r="AY23" s="34">
        <f t="shared" si="4"/>
        <v>113.78378378378378</v>
      </c>
      <c r="AZ23" s="34">
        <v>4500</v>
      </c>
      <c r="BA23" s="34">
        <v>3076</v>
      </c>
      <c r="BB23" s="34"/>
      <c r="BC23" s="34"/>
      <c r="BD23" s="36">
        <f t="shared" si="2"/>
        <v>68.355555555555554</v>
      </c>
      <c r="BE23" s="34">
        <v>1625</v>
      </c>
      <c r="BF23" s="34"/>
      <c r="BG23" s="32">
        <f t="shared" si="5"/>
        <v>0</v>
      </c>
      <c r="BH23" s="34">
        <v>60</v>
      </c>
      <c r="BI23" s="37"/>
      <c r="BJ23" s="34">
        <v>415</v>
      </c>
      <c r="BK23" s="36">
        <f t="shared" si="6"/>
        <v>29.76602409638555</v>
      </c>
      <c r="BL23" s="34"/>
      <c r="BM23" s="38"/>
    </row>
    <row r="24" spans="1:65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219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219"/>
      <c r="X24" s="48"/>
      <c r="Y24" s="219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3"/>
        <v>0</v>
      </c>
      <c r="AW24" s="34"/>
      <c r="AX24" s="34"/>
      <c r="AY24" s="34" t="e">
        <f t="shared" si="4"/>
        <v>#DIV/0!</v>
      </c>
      <c r="AZ24" s="34"/>
      <c r="BA24" s="34"/>
      <c r="BB24" s="34"/>
      <c r="BC24" s="34"/>
      <c r="BD24" s="36" t="e">
        <f t="shared" si="2"/>
        <v>#DIV/0!</v>
      </c>
      <c r="BE24" s="34"/>
      <c r="BF24" s="34"/>
      <c r="BG24" s="32" t="e">
        <f t="shared" si="5"/>
        <v>#DIV/0!</v>
      </c>
      <c r="BH24" s="34"/>
      <c r="BI24" s="37"/>
      <c r="BJ24" s="34"/>
      <c r="BK24" s="36" t="e">
        <f t="shared" si="6"/>
        <v>#DIV/0!</v>
      </c>
      <c r="BL24" s="34"/>
      <c r="BM24" s="38"/>
    </row>
    <row r="25" spans="1:65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219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219"/>
      <c r="X25" s="48"/>
      <c r="Y25" s="219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35">
        <f t="shared" si="3"/>
        <v>100</v>
      </c>
      <c r="AW25" s="34"/>
      <c r="AX25" s="34">
        <v>335</v>
      </c>
      <c r="AY25" s="34" t="e">
        <f t="shared" si="4"/>
        <v>#DIV/0!</v>
      </c>
      <c r="AZ25" s="34"/>
      <c r="BA25" s="34"/>
      <c r="BB25" s="34"/>
      <c r="BC25" s="34"/>
      <c r="BD25" s="36" t="e">
        <f t="shared" si="2"/>
        <v>#DIV/0!</v>
      </c>
      <c r="BE25" s="34"/>
      <c r="BF25" s="34"/>
      <c r="BG25" s="32" t="e">
        <f t="shared" si="5"/>
        <v>#DIV/0!</v>
      </c>
      <c r="BH25" s="34"/>
      <c r="BI25" s="37"/>
      <c r="BJ25" s="34"/>
      <c r="BK25" s="36" t="e">
        <f t="shared" si="6"/>
        <v>#DIV/0!</v>
      </c>
      <c r="BL25" s="34"/>
      <c r="BM25" s="38"/>
    </row>
    <row r="26" spans="1:65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223">
        <v>185</v>
      </c>
      <c r="AU26" s="63">
        <v>185</v>
      </c>
      <c r="AV26" s="35">
        <f t="shared" si="3"/>
        <v>100</v>
      </c>
      <c r="AW26" s="223"/>
      <c r="AX26" s="223"/>
      <c r="AY26" s="34" t="e">
        <f t="shared" si="4"/>
        <v>#DIV/0!</v>
      </c>
      <c r="AZ26" s="223"/>
      <c r="BA26" s="223">
        <v>1600</v>
      </c>
      <c r="BB26" s="223"/>
      <c r="BC26" s="223"/>
      <c r="BD26" s="36" t="e">
        <f t="shared" si="2"/>
        <v>#DIV/0!</v>
      </c>
      <c r="BE26" s="223"/>
      <c r="BF26" s="223"/>
      <c r="BG26" s="32" t="e">
        <f t="shared" si="5"/>
        <v>#DIV/0!</v>
      </c>
      <c r="BH26" s="223"/>
      <c r="BI26" s="64"/>
      <c r="BJ26" s="64"/>
      <c r="BK26" s="36" t="e">
        <f t="shared" si="6"/>
        <v>#DIV/0!</v>
      </c>
      <c r="BL26" s="223"/>
      <c r="BM26" s="65"/>
    </row>
    <row r="27" spans="1:65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69">
        <f>SUM(AU5:AU26)</f>
        <v>23938</v>
      </c>
      <c r="AV27" s="35">
        <f t="shared" si="3"/>
        <v>90.629614205126259</v>
      </c>
      <c r="AW27" s="69">
        <f t="shared" si="10"/>
        <v>10366</v>
      </c>
      <c r="AX27" s="69">
        <f t="shared" si="10"/>
        <v>9119</v>
      </c>
      <c r="AY27" s="34">
        <f t="shared" si="4"/>
        <v>87.970287478294424</v>
      </c>
      <c r="AZ27" s="69">
        <f t="shared" si="10"/>
        <v>72233</v>
      </c>
      <c r="BA27" s="71">
        <f t="shared" si="10"/>
        <v>80167</v>
      </c>
      <c r="BB27" s="72">
        <f t="shared" si="10"/>
        <v>12547</v>
      </c>
      <c r="BC27" s="72">
        <f t="shared" si="10"/>
        <v>28035</v>
      </c>
      <c r="BD27" s="36">
        <f t="shared" si="2"/>
        <v>110.98389932579292</v>
      </c>
      <c r="BE27" s="73">
        <f>SUM(BE5:BE26)</f>
        <v>70299</v>
      </c>
      <c r="BF27" s="73">
        <f t="shared" ref="BF27:BI27" si="11">SUM(BF5:BF26)</f>
        <v>23925</v>
      </c>
      <c r="BG27" s="34">
        <f t="shared" si="5"/>
        <v>34.033201041266594</v>
      </c>
      <c r="BH27" s="73">
        <f t="shared" si="11"/>
        <v>10630</v>
      </c>
      <c r="BI27" s="73">
        <f t="shared" si="11"/>
        <v>0</v>
      </c>
      <c r="BJ27" s="73">
        <f>SUM(BJ5:BJ26)</f>
        <v>13560</v>
      </c>
      <c r="BK27" s="36">
        <f t="shared" si="6"/>
        <v>25.51497044602657</v>
      </c>
      <c r="BL27" s="73">
        <f>SUM(BL5:BL26)</f>
        <v>1530</v>
      </c>
      <c r="BM27" s="73">
        <f>SUM(BM5:BM26)</f>
        <v>390</v>
      </c>
    </row>
    <row r="28" spans="1:65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223">
        <v>15</v>
      </c>
      <c r="AM28" s="223">
        <v>15</v>
      </c>
      <c r="AN28" s="223">
        <v>13</v>
      </c>
      <c r="AO28" s="223">
        <v>5</v>
      </c>
      <c r="AP28" s="223">
        <v>20</v>
      </c>
      <c r="AQ28" s="223">
        <v>10</v>
      </c>
      <c r="AR28" s="223"/>
      <c r="AS28" s="61"/>
      <c r="AT28" s="83">
        <v>8554</v>
      </c>
      <c r="AU28" s="63">
        <v>8150</v>
      </c>
      <c r="AV28" s="35">
        <f t="shared" si="3"/>
        <v>95.277063362169741</v>
      </c>
      <c r="AW28" s="223">
        <v>2000</v>
      </c>
      <c r="AX28" s="223">
        <v>3000</v>
      </c>
      <c r="AY28" s="34">
        <f t="shared" si="4"/>
        <v>150</v>
      </c>
      <c r="AZ28" s="223">
        <v>4420</v>
      </c>
      <c r="BA28" s="223">
        <v>4500</v>
      </c>
      <c r="BB28" s="223">
        <v>800</v>
      </c>
      <c r="BC28" s="223"/>
      <c r="BD28" s="36">
        <f t="shared" si="2"/>
        <v>101.80995475113122</v>
      </c>
      <c r="BE28" s="223">
        <v>9400</v>
      </c>
      <c r="BF28" s="223">
        <v>7000</v>
      </c>
      <c r="BG28" s="34">
        <f t="shared" si="5"/>
        <v>74.468085106382972</v>
      </c>
      <c r="BH28" s="223">
        <v>2000</v>
      </c>
      <c r="BI28" s="64"/>
      <c r="BJ28" s="223">
        <v>2411</v>
      </c>
      <c r="BK28" s="36">
        <f t="shared" si="6"/>
        <v>15.87460979283547</v>
      </c>
      <c r="BL28" s="223"/>
      <c r="BM28" s="65"/>
    </row>
    <row r="29" spans="1:65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7">
        <f t="shared" si="12"/>
        <v>32088</v>
      </c>
      <c r="AV29" s="35">
        <f t="shared" si="3"/>
        <v>91.766522721423058</v>
      </c>
      <c r="AW29" s="87">
        <f t="shared" si="12"/>
        <v>12366</v>
      </c>
      <c r="AX29" s="87">
        <f t="shared" si="12"/>
        <v>12119</v>
      </c>
      <c r="AY29" s="34">
        <f t="shared" si="4"/>
        <v>98.002587740579003</v>
      </c>
      <c r="AZ29" s="87">
        <f t="shared" si="12"/>
        <v>76653</v>
      </c>
      <c r="BA29" s="88">
        <f t="shared" si="12"/>
        <v>84667</v>
      </c>
      <c r="BB29" s="85">
        <f t="shared" si="12"/>
        <v>13347</v>
      </c>
      <c r="BC29" s="89">
        <f t="shared" si="12"/>
        <v>28035</v>
      </c>
      <c r="BD29" s="36">
        <f t="shared" si="2"/>
        <v>110.45490717910585</v>
      </c>
      <c r="BE29" s="85">
        <f t="shared" si="12"/>
        <v>79699</v>
      </c>
      <c r="BF29" s="85">
        <f t="shared" si="12"/>
        <v>30925</v>
      </c>
      <c r="BG29" s="34">
        <f t="shared" si="5"/>
        <v>38.802243440946562</v>
      </c>
      <c r="BH29" s="85">
        <f t="shared" si="12"/>
        <v>12630</v>
      </c>
      <c r="BI29" s="89">
        <f t="shared" si="12"/>
        <v>0</v>
      </c>
      <c r="BJ29" s="85">
        <f>SUM(BJ27:BJ28)</f>
        <v>15971</v>
      </c>
      <c r="BK29" s="36">
        <f t="shared" si="6"/>
        <v>24.059650833300772</v>
      </c>
      <c r="BL29" s="85">
        <f>SUM(BL27:BL28)</f>
        <v>1530</v>
      </c>
      <c r="BM29" s="85">
        <f>SUM(BM27:BM28)</f>
        <v>390</v>
      </c>
    </row>
    <row r="30" spans="1:65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26910</v>
      </c>
      <c r="AV30" s="35">
        <f t="shared" si="3"/>
        <v>95.236409966024922</v>
      </c>
      <c r="AW30" s="73">
        <v>10000</v>
      </c>
      <c r="AX30" s="73">
        <v>10957</v>
      </c>
      <c r="AY30" s="34">
        <f t="shared" si="4"/>
        <v>109.57</v>
      </c>
      <c r="AZ30" s="73">
        <v>58700</v>
      </c>
      <c r="BA30" s="73">
        <v>93311</v>
      </c>
      <c r="BB30" s="73">
        <v>14774</v>
      </c>
      <c r="BC30" s="73">
        <v>18841</v>
      </c>
      <c r="BD30" s="36">
        <f t="shared" si="2"/>
        <v>158.9625212947189</v>
      </c>
      <c r="BE30" s="73">
        <v>77935</v>
      </c>
      <c r="BF30" s="73">
        <v>40534</v>
      </c>
      <c r="BG30" s="34">
        <f t="shared" si="5"/>
        <v>52.010008340283562</v>
      </c>
      <c r="BH30" s="73"/>
      <c r="BI30" s="73"/>
      <c r="BJ30" s="73">
        <v>13562</v>
      </c>
      <c r="BK30" s="36">
        <f t="shared" si="6"/>
        <v>31.073731390118123</v>
      </c>
      <c r="BL30" s="223">
        <v>2381</v>
      </c>
      <c r="BM30" s="65"/>
    </row>
    <row r="31" spans="1:65" ht="18" x14ac:dyDescent="0.35">
      <c r="A31" s="92"/>
      <c r="B31" s="93"/>
    </row>
    <row r="32" spans="1:65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8">
    <mergeCell ref="AB32:AZ32"/>
    <mergeCell ref="BJ2:BJ4"/>
    <mergeCell ref="BK2:BK4"/>
    <mergeCell ref="BL2:BL4"/>
    <mergeCell ref="BM2:BM4"/>
    <mergeCell ref="BE2:BG3"/>
    <mergeCell ref="BH2:BI3"/>
    <mergeCell ref="AF2:AF4"/>
    <mergeCell ref="AL3:AM3"/>
    <mergeCell ref="AN3:AO3"/>
    <mergeCell ref="AP3:AQ3"/>
    <mergeCell ref="AR3:AS3"/>
    <mergeCell ref="BB2:BB3"/>
    <mergeCell ref="BC2:BC3"/>
    <mergeCell ref="BD2:BD3"/>
    <mergeCell ref="AG2:AG4"/>
    <mergeCell ref="C3:C4"/>
    <mergeCell ref="D3:D4"/>
    <mergeCell ref="E3:G3"/>
    <mergeCell ref="H3:J3"/>
    <mergeCell ref="K3:M3"/>
    <mergeCell ref="S2:Z2"/>
    <mergeCell ref="AB2:AB4"/>
    <mergeCell ref="AC2:AC4"/>
    <mergeCell ref="AD2:AD4"/>
    <mergeCell ref="AE2:AE4"/>
    <mergeCell ref="Y3:Z3"/>
    <mergeCell ref="AH2:AI3"/>
    <mergeCell ref="AJ2:AK3"/>
    <mergeCell ref="AL2:AS2"/>
    <mergeCell ref="AT2:AV3"/>
    <mergeCell ref="AW2:AY3"/>
    <mergeCell ref="AH1:AS1"/>
    <mergeCell ref="AU1:BK1"/>
    <mergeCell ref="A2:A4"/>
    <mergeCell ref="B2:B4"/>
    <mergeCell ref="C2:D2"/>
    <mergeCell ref="E2:J2"/>
    <mergeCell ref="K2:P2"/>
    <mergeCell ref="Q2:Q4"/>
    <mergeCell ref="R2:R4"/>
    <mergeCell ref="S3:T3"/>
    <mergeCell ref="U3:U4"/>
    <mergeCell ref="V3:V4"/>
    <mergeCell ref="W3:X3"/>
    <mergeCell ref="A1:Z1"/>
    <mergeCell ref="N3:P3"/>
    <mergeCell ref="AZ2:BA3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view="pageBreakPreview" zoomScale="60" zoomScaleNormal="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V13" sqref="V13"/>
    </sheetView>
  </sheetViews>
  <sheetFormatPr defaultRowHeight="13.2" x14ac:dyDescent="0.25"/>
  <cols>
    <col min="1" max="1" width="6.6640625" customWidth="1"/>
    <col min="2" max="2" width="30" style="209" customWidth="1"/>
    <col min="3" max="3" width="10.6640625" customWidth="1"/>
    <col min="4" max="4" width="10.33203125" style="39" customWidth="1"/>
    <col min="5" max="5" width="10.6640625" customWidth="1"/>
    <col min="6" max="6" width="11.33203125" hidden="1" customWidth="1"/>
    <col min="7" max="7" width="9.6640625" customWidth="1"/>
    <col min="8" max="8" width="9.5546875" customWidth="1"/>
    <col min="9" max="9" width="7.109375" customWidth="1"/>
    <col min="10" max="10" width="10.6640625" customWidth="1"/>
    <col min="11" max="11" width="9.109375" customWidth="1"/>
    <col min="12" max="12" width="6.6640625" customWidth="1"/>
    <col min="13" max="13" width="8.33203125" customWidth="1"/>
    <col min="14" max="14" width="7.109375" bestFit="1" customWidth="1"/>
    <col min="15" max="15" width="9.44140625" customWidth="1"/>
    <col min="16" max="16" width="9.5546875" customWidth="1"/>
    <col min="17" max="17" width="8.88671875" customWidth="1"/>
    <col min="18" max="18" width="7" customWidth="1"/>
    <col min="19" max="19" width="7.6640625" customWidth="1"/>
    <col min="20" max="20" width="8.6640625" customWidth="1"/>
    <col min="21" max="21" width="9.5546875" customWidth="1"/>
    <col min="22" max="22" width="9" customWidth="1"/>
    <col min="23" max="23" width="7.6640625" customWidth="1"/>
    <col min="24" max="24" width="8.44140625" customWidth="1"/>
    <col min="25" max="25" width="10.5546875" customWidth="1"/>
    <col min="26" max="26" width="8.6640625" customWidth="1"/>
    <col min="27" max="27" width="6.6640625" customWidth="1"/>
    <col min="28" max="28" width="8.88671875" customWidth="1"/>
    <col min="29" max="29" width="10.44140625" customWidth="1"/>
    <col min="30" max="30" width="9.6640625" customWidth="1"/>
    <col min="31" max="31" width="7.88671875" customWidth="1"/>
    <col min="32" max="32" width="8.6640625" customWidth="1"/>
    <col min="33" max="33" width="8.44140625" customWidth="1"/>
    <col min="34" max="34" width="7.33203125" customWidth="1"/>
    <col min="40" max="40" width="12" customWidth="1"/>
  </cols>
  <sheetData>
    <row r="1" spans="1:40" ht="67.2" customHeight="1" x14ac:dyDescent="0.25">
      <c r="B1" s="323" t="str">
        <f>[1]ЗК!A1</f>
        <v>Оперативные данные о ходе полевых работ Можгинский район на 19 августа 2019 года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142"/>
      <c r="AE1" s="142"/>
      <c r="AF1" s="142"/>
      <c r="AG1" s="142"/>
      <c r="AH1" s="142"/>
      <c r="AI1" s="142"/>
      <c r="AJ1" s="142"/>
      <c r="AK1" s="142"/>
    </row>
    <row r="2" spans="1:40" ht="63.6" customHeight="1" x14ac:dyDescent="0.25">
      <c r="A2" s="324"/>
      <c r="B2" s="327" t="s">
        <v>0</v>
      </c>
      <c r="C2" s="330" t="s">
        <v>78</v>
      </c>
      <c r="D2" s="331"/>
      <c r="E2" s="331"/>
      <c r="F2" s="331"/>
      <c r="G2" s="331"/>
      <c r="H2" s="331"/>
      <c r="I2" s="331"/>
      <c r="J2" s="331"/>
      <c r="K2" s="332"/>
      <c r="L2" s="333" t="s">
        <v>79</v>
      </c>
      <c r="M2" s="336" t="s">
        <v>80</v>
      </c>
      <c r="N2" s="337"/>
      <c r="O2" s="338" t="s">
        <v>81</v>
      </c>
      <c r="P2" s="341" t="s">
        <v>82</v>
      </c>
      <c r="Q2" s="342"/>
      <c r="R2" s="343"/>
      <c r="S2" s="341" t="s">
        <v>83</v>
      </c>
      <c r="T2" s="342"/>
      <c r="U2" s="342"/>
      <c r="V2" s="343"/>
      <c r="W2" s="341" t="s">
        <v>84</v>
      </c>
      <c r="X2" s="343"/>
      <c r="Y2" s="341" t="s">
        <v>85</v>
      </c>
      <c r="Z2" s="342"/>
      <c r="AA2" s="343"/>
      <c r="AB2" s="341" t="s">
        <v>86</v>
      </c>
      <c r="AC2" s="342"/>
      <c r="AD2" s="342"/>
      <c r="AE2" s="343"/>
      <c r="AF2" s="311" t="s">
        <v>87</v>
      </c>
      <c r="AG2" s="311"/>
      <c r="AH2" s="311"/>
      <c r="AI2" s="311"/>
      <c r="AJ2" s="311"/>
      <c r="AK2" s="311"/>
      <c r="AL2" s="311"/>
      <c r="AM2" s="311"/>
    </row>
    <row r="3" spans="1:40" ht="38.4" customHeight="1" x14ac:dyDescent="0.3">
      <c r="A3" s="325"/>
      <c r="B3" s="328"/>
      <c r="C3" s="317" t="s">
        <v>40</v>
      </c>
      <c r="D3" s="318" t="s">
        <v>88</v>
      </c>
      <c r="E3" s="320" t="s">
        <v>89</v>
      </c>
      <c r="F3" s="321"/>
      <c r="G3" s="321"/>
      <c r="H3" s="321"/>
      <c r="I3" s="322"/>
      <c r="J3" s="311" t="s">
        <v>90</v>
      </c>
      <c r="K3" s="311" t="s">
        <v>91</v>
      </c>
      <c r="L3" s="334"/>
      <c r="M3" s="310" t="s">
        <v>40</v>
      </c>
      <c r="N3" s="311" t="s">
        <v>41</v>
      </c>
      <c r="O3" s="339"/>
      <c r="P3" s="310" t="s">
        <v>40</v>
      </c>
      <c r="Q3" s="311" t="s">
        <v>41</v>
      </c>
      <c r="R3" s="308" t="s">
        <v>32</v>
      </c>
      <c r="S3" s="311" t="s">
        <v>92</v>
      </c>
      <c r="T3" s="311"/>
      <c r="U3" s="311" t="s">
        <v>93</v>
      </c>
      <c r="V3" s="311"/>
      <c r="W3" s="308" t="s">
        <v>94</v>
      </c>
      <c r="X3" s="308" t="s">
        <v>90</v>
      </c>
      <c r="Y3" s="310" t="s">
        <v>40</v>
      </c>
      <c r="Z3" s="311" t="s">
        <v>41</v>
      </c>
      <c r="AA3" s="308" t="s">
        <v>32</v>
      </c>
      <c r="AB3" s="312" t="s">
        <v>95</v>
      </c>
      <c r="AC3" s="314" t="s">
        <v>41</v>
      </c>
      <c r="AD3" s="315"/>
      <c r="AE3" s="316"/>
      <c r="AF3" s="307" t="s">
        <v>36</v>
      </c>
      <c r="AG3" s="307"/>
      <c r="AH3" s="307" t="s">
        <v>37</v>
      </c>
      <c r="AI3" s="307"/>
      <c r="AJ3" s="307" t="s">
        <v>38</v>
      </c>
      <c r="AK3" s="307"/>
      <c r="AL3" s="307" t="s">
        <v>96</v>
      </c>
      <c r="AM3" s="307"/>
    </row>
    <row r="4" spans="1:40" ht="65.25" customHeight="1" x14ac:dyDescent="0.3">
      <c r="A4" s="326"/>
      <c r="B4" s="329"/>
      <c r="C4" s="317"/>
      <c r="D4" s="319"/>
      <c r="E4" s="144" t="s">
        <v>97</v>
      </c>
      <c r="F4" s="145" t="s">
        <v>98</v>
      </c>
      <c r="G4" s="144" t="s">
        <v>99</v>
      </c>
      <c r="H4" s="144" t="s">
        <v>100</v>
      </c>
      <c r="I4" s="144" t="s">
        <v>32</v>
      </c>
      <c r="J4" s="311"/>
      <c r="K4" s="311"/>
      <c r="L4" s="335"/>
      <c r="M4" s="310"/>
      <c r="N4" s="311"/>
      <c r="O4" s="340"/>
      <c r="P4" s="310"/>
      <c r="Q4" s="311"/>
      <c r="R4" s="309"/>
      <c r="S4" s="146" t="s">
        <v>40</v>
      </c>
      <c r="T4" s="147" t="s">
        <v>41</v>
      </c>
      <c r="U4" s="146" t="s">
        <v>40</v>
      </c>
      <c r="V4" s="147" t="s">
        <v>41</v>
      </c>
      <c r="W4" s="309"/>
      <c r="X4" s="309"/>
      <c r="Y4" s="310"/>
      <c r="Z4" s="311"/>
      <c r="AA4" s="309"/>
      <c r="AB4" s="313"/>
      <c r="AC4" s="60" t="s">
        <v>94</v>
      </c>
      <c r="AD4" s="60" t="s">
        <v>90</v>
      </c>
      <c r="AE4" s="60" t="s">
        <v>91</v>
      </c>
      <c r="AF4" s="60" t="s">
        <v>94</v>
      </c>
      <c r="AG4" s="60" t="s">
        <v>90</v>
      </c>
      <c r="AH4" s="60" t="s">
        <v>94</v>
      </c>
      <c r="AI4" s="148" t="s">
        <v>90</v>
      </c>
      <c r="AJ4" s="148" t="s">
        <v>94</v>
      </c>
      <c r="AK4" s="148" t="s">
        <v>90</v>
      </c>
      <c r="AL4" s="148" t="s">
        <v>94</v>
      </c>
      <c r="AM4" s="148" t="s">
        <v>90</v>
      </c>
      <c r="AN4" s="149" t="s">
        <v>101</v>
      </c>
    </row>
    <row r="5" spans="1:40" s="163" customFormat="1" ht="25.95" customHeight="1" x14ac:dyDescent="0.4">
      <c r="A5" s="150">
        <v>1</v>
      </c>
      <c r="B5" s="231" t="s">
        <v>42</v>
      </c>
      <c r="C5" s="152">
        <v>6244</v>
      </c>
      <c r="D5" s="153">
        <f t="shared" ref="D5:D25" si="0">E5+H5</f>
        <v>710</v>
      </c>
      <c r="E5" s="154">
        <v>340</v>
      </c>
      <c r="F5" s="155"/>
      <c r="G5" s="156">
        <f t="shared" ref="G5:G25" si="1">E5-AN5</f>
        <v>150</v>
      </c>
      <c r="H5" s="154">
        <v>370</v>
      </c>
      <c r="I5" s="157">
        <f>(E5+H5)/C5*100</f>
        <v>11.37091607943626</v>
      </c>
      <c r="J5" s="154">
        <v>1298.3</v>
      </c>
      <c r="K5" s="154">
        <f>J5/E5*10</f>
        <v>38.185294117647061</v>
      </c>
      <c r="L5" s="154">
        <v>14</v>
      </c>
      <c r="M5" s="158"/>
      <c r="N5" s="159"/>
      <c r="O5" s="34">
        <v>800</v>
      </c>
      <c r="P5" s="159">
        <v>821</v>
      </c>
      <c r="Q5" s="159"/>
      <c r="R5" s="160">
        <f>Q5/P5*100</f>
        <v>0</v>
      </c>
      <c r="S5" s="161"/>
      <c r="T5" s="159"/>
      <c r="U5" s="161"/>
      <c r="V5" s="159"/>
      <c r="W5" s="154"/>
      <c r="X5" s="154"/>
      <c r="Y5" s="158">
        <v>6000</v>
      </c>
      <c r="Z5" s="38"/>
      <c r="AA5" s="160">
        <f>Z5/Y5*100</f>
        <v>0</v>
      </c>
      <c r="AB5" s="152">
        <v>20</v>
      </c>
      <c r="AC5" s="159"/>
      <c r="AD5" s="159"/>
      <c r="AE5" s="159" t="e">
        <f t="shared" ref="AE5:AE17" si="2">AD5/AC5*10</f>
        <v>#DIV/0!</v>
      </c>
      <c r="AF5" s="159"/>
      <c r="AG5" s="159"/>
      <c r="AH5" s="159"/>
      <c r="AI5" s="159"/>
      <c r="AJ5" s="159"/>
      <c r="AK5" s="159"/>
      <c r="AL5" s="162"/>
      <c r="AM5" s="162"/>
      <c r="AN5" s="154">
        <v>190</v>
      </c>
    </row>
    <row r="6" spans="1:40" s="163" customFormat="1" ht="25.95" customHeight="1" x14ac:dyDescent="0.4">
      <c r="A6" s="150">
        <v>2</v>
      </c>
      <c r="B6" s="231" t="s">
        <v>43</v>
      </c>
      <c r="C6" s="152">
        <v>966</v>
      </c>
      <c r="D6" s="153">
        <f t="shared" si="0"/>
        <v>0</v>
      </c>
      <c r="E6" s="154"/>
      <c r="F6" s="155"/>
      <c r="G6" s="156">
        <f t="shared" si="1"/>
        <v>0</v>
      </c>
      <c r="H6" s="154"/>
      <c r="I6" s="157">
        <f t="shared" ref="I6:I27" si="3">(E6+H6)/C6*100</f>
        <v>0</v>
      </c>
      <c r="J6" s="154"/>
      <c r="K6" s="154" t="e">
        <f t="shared" ref="K6:K27" si="4">J6/E6*10</f>
        <v>#DIV/0!</v>
      </c>
      <c r="L6" s="154"/>
      <c r="M6" s="158"/>
      <c r="N6" s="159"/>
      <c r="O6" s="34"/>
      <c r="P6" s="159"/>
      <c r="Q6" s="159"/>
      <c r="R6" s="160"/>
      <c r="S6" s="161"/>
      <c r="T6" s="159"/>
      <c r="U6" s="161"/>
      <c r="V6" s="159"/>
      <c r="W6" s="159"/>
      <c r="X6" s="159"/>
      <c r="Y6" s="158">
        <v>986</v>
      </c>
      <c r="Z6" s="38"/>
      <c r="AA6" s="160">
        <f t="shared" ref="AA6:AA27" si="5">Z6/Y6*100</f>
        <v>0</v>
      </c>
      <c r="AB6" s="152">
        <v>20</v>
      </c>
      <c r="AC6" s="159"/>
      <c r="AD6" s="159"/>
      <c r="AE6" s="159" t="e">
        <f t="shared" si="2"/>
        <v>#DIV/0!</v>
      </c>
      <c r="AF6" s="159"/>
      <c r="AG6" s="159"/>
      <c r="AH6" s="159"/>
      <c r="AI6" s="159"/>
      <c r="AJ6" s="159"/>
      <c r="AK6" s="159"/>
      <c r="AL6" s="162"/>
      <c r="AM6" s="162"/>
      <c r="AN6" s="154"/>
    </row>
    <row r="7" spans="1:40" s="163" customFormat="1" ht="25.95" customHeight="1" x14ac:dyDescent="0.4">
      <c r="A7" s="150">
        <v>3</v>
      </c>
      <c r="B7" s="231" t="s">
        <v>44</v>
      </c>
      <c r="C7" s="152">
        <v>1700</v>
      </c>
      <c r="D7" s="153">
        <f t="shared" si="0"/>
        <v>140</v>
      </c>
      <c r="E7" s="154">
        <v>140</v>
      </c>
      <c r="F7" s="155"/>
      <c r="G7" s="156">
        <f t="shared" si="1"/>
        <v>68</v>
      </c>
      <c r="H7" s="154"/>
      <c r="I7" s="157">
        <f t="shared" si="3"/>
        <v>8.235294117647058</v>
      </c>
      <c r="J7" s="154">
        <v>603.5</v>
      </c>
      <c r="K7" s="164">
        <f t="shared" si="4"/>
        <v>43.107142857142861</v>
      </c>
      <c r="L7" s="154">
        <v>3</v>
      </c>
      <c r="M7" s="158"/>
      <c r="N7" s="159"/>
      <c r="O7" s="34">
        <v>260</v>
      </c>
      <c r="P7" s="159">
        <v>374</v>
      </c>
      <c r="Q7" s="159"/>
      <c r="R7" s="160">
        <f t="shared" ref="R7:R27" si="6">Q7/P7*100</f>
        <v>0</v>
      </c>
      <c r="S7" s="161"/>
      <c r="T7" s="159"/>
      <c r="U7" s="161"/>
      <c r="V7" s="159"/>
      <c r="W7" s="154"/>
      <c r="X7" s="154"/>
      <c r="Y7" s="158">
        <v>1600</v>
      </c>
      <c r="Z7" s="38"/>
      <c r="AA7" s="160">
        <f t="shared" si="5"/>
        <v>0</v>
      </c>
      <c r="AB7" s="152"/>
      <c r="AC7" s="159"/>
      <c r="AD7" s="159"/>
      <c r="AE7" s="159"/>
      <c r="AF7" s="159"/>
      <c r="AG7" s="159"/>
      <c r="AH7" s="159"/>
      <c r="AI7" s="159"/>
      <c r="AJ7" s="159"/>
      <c r="AK7" s="159"/>
      <c r="AL7" s="162"/>
      <c r="AM7" s="162"/>
      <c r="AN7" s="154">
        <v>72</v>
      </c>
    </row>
    <row r="8" spans="1:40" s="163" customFormat="1" ht="25.95" customHeight="1" x14ac:dyDescent="0.4">
      <c r="A8" s="150">
        <v>4</v>
      </c>
      <c r="B8" s="231" t="s">
        <v>45</v>
      </c>
      <c r="C8" s="152">
        <v>836</v>
      </c>
      <c r="D8" s="153">
        <f t="shared" si="0"/>
        <v>0</v>
      </c>
      <c r="E8" s="154"/>
      <c r="F8" s="155"/>
      <c r="G8" s="156">
        <f t="shared" si="1"/>
        <v>0</v>
      </c>
      <c r="H8" s="154"/>
      <c r="I8" s="157">
        <f t="shared" si="3"/>
        <v>0</v>
      </c>
      <c r="J8" s="154"/>
      <c r="K8" s="164" t="e">
        <f t="shared" si="4"/>
        <v>#DIV/0!</v>
      </c>
      <c r="L8" s="154"/>
      <c r="M8" s="158"/>
      <c r="N8" s="159"/>
      <c r="O8" s="34">
        <v>120</v>
      </c>
      <c r="P8" s="159">
        <v>200</v>
      </c>
      <c r="Q8" s="159"/>
      <c r="R8" s="160">
        <f t="shared" si="6"/>
        <v>0</v>
      </c>
      <c r="S8" s="161"/>
      <c r="T8" s="159"/>
      <c r="U8" s="161"/>
      <c r="V8" s="159"/>
      <c r="W8" s="159"/>
      <c r="X8" s="159"/>
      <c r="Y8" s="158">
        <v>750</v>
      </c>
      <c r="Z8" s="38"/>
      <c r="AA8" s="160">
        <f t="shared" si="5"/>
        <v>0</v>
      </c>
      <c r="AB8" s="152">
        <v>34</v>
      </c>
      <c r="AC8" s="159"/>
      <c r="AD8" s="159"/>
      <c r="AE8" s="159" t="e">
        <f t="shared" si="2"/>
        <v>#DIV/0!</v>
      </c>
      <c r="AF8" s="159"/>
      <c r="AG8" s="159"/>
      <c r="AH8" s="159"/>
      <c r="AI8" s="159"/>
      <c r="AJ8" s="159"/>
      <c r="AK8" s="159"/>
      <c r="AL8" s="162"/>
      <c r="AM8" s="162"/>
      <c r="AN8" s="154"/>
    </row>
    <row r="9" spans="1:40" s="163" customFormat="1" ht="25.95" customHeight="1" x14ac:dyDescent="0.4">
      <c r="A9" s="150">
        <v>5</v>
      </c>
      <c r="B9" s="231" t="s">
        <v>46</v>
      </c>
      <c r="C9" s="152">
        <v>1768</v>
      </c>
      <c r="D9" s="153">
        <f t="shared" si="0"/>
        <v>14</v>
      </c>
      <c r="E9" s="154">
        <v>14</v>
      </c>
      <c r="F9" s="155"/>
      <c r="G9" s="156">
        <f t="shared" si="1"/>
        <v>14</v>
      </c>
      <c r="H9" s="154"/>
      <c r="I9" s="157">
        <f t="shared" si="3"/>
        <v>0.79185520361990946</v>
      </c>
      <c r="J9" s="154">
        <v>37.1</v>
      </c>
      <c r="K9" s="164">
        <f t="shared" si="4"/>
        <v>26.5</v>
      </c>
      <c r="L9" s="154">
        <v>3</v>
      </c>
      <c r="M9" s="158"/>
      <c r="N9" s="159"/>
      <c r="O9" s="34"/>
      <c r="P9" s="159">
        <v>400</v>
      </c>
      <c r="Q9" s="159"/>
      <c r="R9" s="160">
        <f t="shared" si="6"/>
        <v>0</v>
      </c>
      <c r="S9" s="161"/>
      <c r="T9" s="159"/>
      <c r="U9" s="161"/>
      <c r="V9" s="159"/>
      <c r="W9" s="159"/>
      <c r="X9" s="159"/>
      <c r="Y9" s="158">
        <v>1300</v>
      </c>
      <c r="Z9" s="38"/>
      <c r="AA9" s="160">
        <f t="shared" si="5"/>
        <v>0</v>
      </c>
      <c r="AB9" s="152"/>
      <c r="AC9" s="159"/>
      <c r="AD9" s="159"/>
      <c r="AE9" s="159"/>
      <c r="AF9" s="159"/>
      <c r="AG9" s="159"/>
      <c r="AH9" s="159"/>
      <c r="AI9" s="159"/>
      <c r="AJ9" s="159"/>
      <c r="AK9" s="159"/>
      <c r="AL9" s="162"/>
      <c r="AM9" s="162"/>
      <c r="AN9" s="154"/>
    </row>
    <row r="10" spans="1:40" s="163" customFormat="1" ht="25.95" customHeight="1" x14ac:dyDescent="0.4">
      <c r="A10" s="150">
        <v>6</v>
      </c>
      <c r="B10" s="231" t="s">
        <v>47</v>
      </c>
      <c r="C10" s="152">
        <v>635</v>
      </c>
      <c r="D10" s="153">
        <f t="shared" si="0"/>
        <v>0</v>
      </c>
      <c r="E10" s="154"/>
      <c r="F10" s="155"/>
      <c r="G10" s="156">
        <f t="shared" si="1"/>
        <v>0</v>
      </c>
      <c r="H10" s="154"/>
      <c r="I10" s="157">
        <f t="shared" si="3"/>
        <v>0</v>
      </c>
      <c r="J10" s="164"/>
      <c r="K10" s="164" t="e">
        <f t="shared" si="4"/>
        <v>#DIV/0!</v>
      </c>
      <c r="L10" s="154"/>
      <c r="M10" s="158"/>
      <c r="N10" s="159"/>
      <c r="O10" s="34"/>
      <c r="P10" s="159">
        <v>0</v>
      </c>
      <c r="Q10" s="159"/>
      <c r="R10" s="160" t="e">
        <f t="shared" si="6"/>
        <v>#DIV/0!</v>
      </c>
      <c r="S10" s="161"/>
      <c r="T10" s="159"/>
      <c r="U10" s="161"/>
      <c r="V10" s="159"/>
      <c r="W10" s="159"/>
      <c r="X10" s="159"/>
      <c r="Y10" s="158">
        <v>930</v>
      </c>
      <c r="Z10" s="38"/>
      <c r="AA10" s="160">
        <f t="shared" si="5"/>
        <v>0</v>
      </c>
      <c r="AB10" s="152">
        <v>40</v>
      </c>
      <c r="AC10" s="159"/>
      <c r="AD10" s="159"/>
      <c r="AE10" s="159" t="e">
        <f t="shared" si="2"/>
        <v>#DIV/0!</v>
      </c>
      <c r="AF10" s="159"/>
      <c r="AG10" s="159"/>
      <c r="AH10" s="159"/>
      <c r="AI10" s="159"/>
      <c r="AJ10" s="159"/>
      <c r="AK10" s="159"/>
      <c r="AL10" s="162"/>
      <c r="AM10" s="162"/>
      <c r="AN10" s="154"/>
    </row>
    <row r="11" spans="1:40" s="163" customFormat="1" ht="25.95" customHeight="1" x14ac:dyDescent="0.4">
      <c r="A11" s="150">
        <v>7</v>
      </c>
      <c r="B11" s="231" t="s">
        <v>48</v>
      </c>
      <c r="C11" s="152">
        <v>500</v>
      </c>
      <c r="D11" s="153">
        <f t="shared" si="0"/>
        <v>26</v>
      </c>
      <c r="E11" s="154">
        <v>26</v>
      </c>
      <c r="F11" s="155"/>
      <c r="G11" s="156">
        <f t="shared" si="1"/>
        <v>26</v>
      </c>
      <c r="H11" s="154"/>
      <c r="I11" s="157">
        <f t="shared" si="3"/>
        <v>5.2</v>
      </c>
      <c r="J11" s="154">
        <v>91</v>
      </c>
      <c r="K11" s="164">
        <f t="shared" si="4"/>
        <v>35</v>
      </c>
      <c r="L11" s="154">
        <v>2</v>
      </c>
      <c r="M11" s="158"/>
      <c r="N11" s="159"/>
      <c r="O11" s="34">
        <v>50</v>
      </c>
      <c r="P11" s="159">
        <v>50</v>
      </c>
      <c r="Q11" s="159"/>
      <c r="R11" s="160">
        <f t="shared" si="6"/>
        <v>0</v>
      </c>
      <c r="S11" s="161"/>
      <c r="T11" s="159"/>
      <c r="U11" s="161"/>
      <c r="V11" s="159"/>
      <c r="W11" s="159"/>
      <c r="X11" s="159"/>
      <c r="Y11" s="158">
        <v>500</v>
      </c>
      <c r="Z11" s="38">
        <v>100</v>
      </c>
      <c r="AA11" s="160">
        <f t="shared" si="5"/>
        <v>20</v>
      </c>
      <c r="AB11" s="152">
        <v>10</v>
      </c>
      <c r="AC11" s="159"/>
      <c r="AD11" s="159"/>
      <c r="AE11" s="159" t="e">
        <f t="shared" si="2"/>
        <v>#DIV/0!</v>
      </c>
      <c r="AF11" s="159"/>
      <c r="AG11" s="159"/>
      <c r="AH11" s="159"/>
      <c r="AI11" s="159"/>
      <c r="AJ11" s="159"/>
      <c r="AK11" s="159"/>
      <c r="AL11" s="162"/>
      <c r="AM11" s="162"/>
      <c r="AN11" s="154"/>
    </row>
    <row r="12" spans="1:40" s="163" customFormat="1" ht="25.95" customHeight="1" x14ac:dyDescent="0.4">
      <c r="A12" s="150">
        <v>8</v>
      </c>
      <c r="B12" s="231" t="s">
        <v>49</v>
      </c>
      <c r="C12" s="152">
        <v>1503</v>
      </c>
      <c r="D12" s="153">
        <f t="shared" si="0"/>
        <v>33</v>
      </c>
      <c r="E12" s="154">
        <v>33</v>
      </c>
      <c r="F12" s="155"/>
      <c r="G12" s="156">
        <f t="shared" si="1"/>
        <v>33</v>
      </c>
      <c r="H12" s="154"/>
      <c r="I12" s="157">
        <f t="shared" si="3"/>
        <v>2.19560878243513</v>
      </c>
      <c r="J12" s="154">
        <v>80</v>
      </c>
      <c r="K12" s="154">
        <f t="shared" si="4"/>
        <v>24.242424242424242</v>
      </c>
      <c r="L12" s="154"/>
      <c r="M12" s="158"/>
      <c r="N12" s="159"/>
      <c r="O12" s="34">
        <v>100</v>
      </c>
      <c r="P12" s="159">
        <v>200</v>
      </c>
      <c r="Q12" s="159"/>
      <c r="R12" s="165">
        <f t="shared" si="6"/>
        <v>0</v>
      </c>
      <c r="S12" s="161"/>
      <c r="T12" s="159"/>
      <c r="U12" s="161"/>
      <c r="V12" s="159"/>
      <c r="W12" s="159"/>
      <c r="X12" s="159"/>
      <c r="Y12" s="158">
        <v>1610</v>
      </c>
      <c r="Z12" s="38"/>
      <c r="AA12" s="160">
        <f t="shared" si="5"/>
        <v>0</v>
      </c>
      <c r="AB12" s="152">
        <v>50</v>
      </c>
      <c r="AC12" s="159"/>
      <c r="AD12" s="159"/>
      <c r="AE12" s="159" t="e">
        <f t="shared" si="2"/>
        <v>#DIV/0!</v>
      </c>
      <c r="AF12" s="161">
        <v>12</v>
      </c>
      <c r="AG12" s="159"/>
      <c r="AH12" s="161">
        <v>12</v>
      </c>
      <c r="AI12" s="159"/>
      <c r="AJ12" s="161">
        <v>30</v>
      </c>
      <c r="AK12" s="159"/>
      <c r="AL12" s="161">
        <v>2</v>
      </c>
      <c r="AM12" s="162"/>
      <c r="AN12" s="154"/>
    </row>
    <row r="13" spans="1:40" s="163" customFormat="1" ht="25.95" customHeight="1" x14ac:dyDescent="0.4">
      <c r="A13" s="150">
        <v>9</v>
      </c>
      <c r="B13" s="231" t="s">
        <v>50</v>
      </c>
      <c r="C13" s="152">
        <v>1113</v>
      </c>
      <c r="D13" s="153">
        <f t="shared" si="0"/>
        <v>0</v>
      </c>
      <c r="E13" s="154"/>
      <c r="F13" s="155"/>
      <c r="G13" s="156">
        <f t="shared" si="1"/>
        <v>0</v>
      </c>
      <c r="H13" s="154"/>
      <c r="I13" s="157">
        <f t="shared" si="3"/>
        <v>0</v>
      </c>
      <c r="J13" s="154"/>
      <c r="K13" s="154" t="e">
        <f t="shared" si="4"/>
        <v>#DIV/0!</v>
      </c>
      <c r="L13" s="154"/>
      <c r="M13" s="158"/>
      <c r="N13" s="159"/>
      <c r="O13" s="34">
        <v>200</v>
      </c>
      <c r="P13" s="159">
        <v>100</v>
      </c>
      <c r="Q13" s="159"/>
      <c r="R13" s="160">
        <f t="shared" si="6"/>
        <v>0</v>
      </c>
      <c r="S13" s="161"/>
      <c r="T13" s="159"/>
      <c r="U13" s="161"/>
      <c r="V13" s="159"/>
      <c r="W13" s="159"/>
      <c r="X13" s="159"/>
      <c r="Y13" s="158">
        <v>800</v>
      </c>
      <c r="Z13" s="38"/>
      <c r="AA13" s="160">
        <f t="shared" si="5"/>
        <v>0</v>
      </c>
      <c r="AB13" s="152"/>
      <c r="AC13" s="159"/>
      <c r="AD13" s="159"/>
      <c r="AE13" s="159" t="e">
        <f t="shared" si="2"/>
        <v>#DIV/0!</v>
      </c>
      <c r="AF13" s="159"/>
      <c r="AG13" s="159"/>
      <c r="AH13" s="159"/>
      <c r="AI13" s="159"/>
      <c r="AJ13" s="159"/>
      <c r="AK13" s="159"/>
      <c r="AL13" s="162"/>
      <c r="AM13" s="162"/>
      <c r="AN13" s="154"/>
    </row>
    <row r="14" spans="1:40" s="163" customFormat="1" ht="25.95" customHeight="1" x14ac:dyDescent="0.4">
      <c r="A14" s="150">
        <v>10</v>
      </c>
      <c r="B14" s="231" t="s">
        <v>102</v>
      </c>
      <c r="C14" s="152">
        <v>1004</v>
      </c>
      <c r="D14" s="153">
        <f t="shared" si="0"/>
        <v>0</v>
      </c>
      <c r="E14" s="154"/>
      <c r="F14" s="155"/>
      <c r="G14" s="156">
        <f t="shared" si="1"/>
        <v>0</v>
      </c>
      <c r="H14" s="154"/>
      <c r="I14" s="157">
        <f t="shared" si="3"/>
        <v>0</v>
      </c>
      <c r="J14" s="154"/>
      <c r="K14" s="154" t="e">
        <f t="shared" si="4"/>
        <v>#DIV/0!</v>
      </c>
      <c r="L14" s="154"/>
      <c r="M14" s="158"/>
      <c r="N14" s="159"/>
      <c r="O14" s="34"/>
      <c r="P14" s="159">
        <v>155</v>
      </c>
      <c r="Q14" s="159"/>
      <c r="R14" s="165">
        <f t="shared" si="6"/>
        <v>0</v>
      </c>
      <c r="S14" s="161"/>
      <c r="T14" s="159"/>
      <c r="U14" s="161"/>
      <c r="V14" s="159"/>
      <c r="W14" s="159"/>
      <c r="X14" s="159"/>
      <c r="Y14" s="158">
        <v>800</v>
      </c>
      <c r="Z14" s="38">
        <v>20</v>
      </c>
      <c r="AA14" s="160">
        <f t="shared" si="5"/>
        <v>2.5</v>
      </c>
      <c r="AB14" s="152"/>
      <c r="AC14" s="159"/>
      <c r="AD14" s="159"/>
      <c r="AE14" s="159"/>
      <c r="AF14" s="159"/>
      <c r="AG14" s="159"/>
      <c r="AH14" s="159"/>
      <c r="AI14" s="159"/>
      <c r="AJ14" s="159"/>
      <c r="AK14" s="159"/>
      <c r="AL14" s="162"/>
      <c r="AM14" s="162"/>
      <c r="AN14" s="154"/>
    </row>
    <row r="15" spans="1:40" s="163" customFormat="1" ht="25.95" customHeight="1" x14ac:dyDescent="0.4">
      <c r="A15" s="150">
        <v>11</v>
      </c>
      <c r="B15" s="231" t="s">
        <v>52</v>
      </c>
      <c r="C15" s="152">
        <v>1610</v>
      </c>
      <c r="D15" s="153">
        <f t="shared" si="0"/>
        <v>20</v>
      </c>
      <c r="E15" s="154">
        <v>20</v>
      </c>
      <c r="F15" s="155"/>
      <c r="G15" s="156">
        <f t="shared" si="1"/>
        <v>20</v>
      </c>
      <c r="H15" s="154"/>
      <c r="I15" s="157">
        <f t="shared" si="3"/>
        <v>1.2422360248447204</v>
      </c>
      <c r="J15" s="154">
        <v>40</v>
      </c>
      <c r="K15" s="154">
        <f t="shared" si="4"/>
        <v>20</v>
      </c>
      <c r="L15" s="154">
        <v>2</v>
      </c>
      <c r="M15" s="158"/>
      <c r="N15" s="159"/>
      <c r="O15" s="34"/>
      <c r="P15" s="159">
        <v>400</v>
      </c>
      <c r="Q15" s="159"/>
      <c r="R15" s="160">
        <f t="shared" si="6"/>
        <v>0</v>
      </c>
      <c r="S15" s="161"/>
      <c r="T15" s="159"/>
      <c r="U15" s="161"/>
      <c r="V15" s="159"/>
      <c r="W15" s="159"/>
      <c r="X15" s="159"/>
      <c r="Y15" s="158">
        <v>1000</v>
      </c>
      <c r="Z15" s="38">
        <v>150</v>
      </c>
      <c r="AA15" s="160">
        <f t="shared" si="5"/>
        <v>15</v>
      </c>
      <c r="AB15" s="152"/>
      <c r="AC15" s="159"/>
      <c r="AD15" s="159"/>
      <c r="AE15" s="159"/>
      <c r="AF15" s="159"/>
      <c r="AG15" s="159"/>
      <c r="AH15" s="159"/>
      <c r="AI15" s="159"/>
      <c r="AJ15" s="159"/>
      <c r="AK15" s="159"/>
      <c r="AL15" s="162"/>
      <c r="AM15" s="162"/>
      <c r="AN15" s="154"/>
    </row>
    <row r="16" spans="1:40" s="163" customFormat="1" ht="25.95" customHeight="1" x14ac:dyDescent="0.4">
      <c r="A16" s="150">
        <v>12</v>
      </c>
      <c r="B16" s="231" t="s">
        <v>53</v>
      </c>
      <c r="C16" s="152">
        <v>1743</v>
      </c>
      <c r="D16" s="153">
        <f t="shared" si="0"/>
        <v>170</v>
      </c>
      <c r="E16" s="154">
        <v>170</v>
      </c>
      <c r="F16" s="155"/>
      <c r="G16" s="156">
        <f t="shared" si="1"/>
        <v>66</v>
      </c>
      <c r="H16" s="154"/>
      <c r="I16" s="166">
        <f t="shared" si="3"/>
        <v>9.7532989099254159</v>
      </c>
      <c r="J16" s="154">
        <v>466</v>
      </c>
      <c r="K16" s="154">
        <f t="shared" si="4"/>
        <v>27.411764705882355</v>
      </c>
      <c r="L16" s="154">
        <v>4</v>
      </c>
      <c r="M16" s="158">
        <v>355</v>
      </c>
      <c r="N16" s="159"/>
      <c r="O16" s="34">
        <v>20</v>
      </c>
      <c r="P16" s="159">
        <v>450</v>
      </c>
      <c r="Q16" s="159"/>
      <c r="R16" s="160">
        <f t="shared" si="6"/>
        <v>0</v>
      </c>
      <c r="S16" s="161"/>
      <c r="T16" s="159"/>
      <c r="U16" s="161"/>
      <c r="V16" s="159"/>
      <c r="W16" s="159"/>
      <c r="X16" s="159"/>
      <c r="Y16" s="158">
        <v>1770</v>
      </c>
      <c r="Z16" s="44">
        <v>140</v>
      </c>
      <c r="AA16" s="160">
        <f t="shared" si="5"/>
        <v>7.9096045197740121</v>
      </c>
      <c r="AB16" s="152"/>
      <c r="AC16" s="159"/>
      <c r="AD16" s="159"/>
      <c r="AE16" s="159"/>
      <c r="AF16" s="159"/>
      <c r="AG16" s="159"/>
      <c r="AH16" s="159"/>
      <c r="AI16" s="159"/>
      <c r="AJ16" s="159"/>
      <c r="AK16" s="159"/>
      <c r="AL16" s="162"/>
      <c r="AM16" s="162"/>
      <c r="AN16" s="154">
        <v>104</v>
      </c>
    </row>
    <row r="17" spans="1:41" s="163" customFormat="1" ht="25.95" customHeight="1" x14ac:dyDescent="0.4">
      <c r="A17" s="150">
        <v>13</v>
      </c>
      <c r="B17" s="231" t="s">
        <v>54</v>
      </c>
      <c r="C17" s="152">
        <v>520</v>
      </c>
      <c r="D17" s="153">
        <f t="shared" si="0"/>
        <v>0</v>
      </c>
      <c r="E17" s="154"/>
      <c r="F17" s="155"/>
      <c r="G17" s="156">
        <f t="shared" si="1"/>
        <v>0</v>
      </c>
      <c r="H17" s="154"/>
      <c r="I17" s="167">
        <f t="shared" si="3"/>
        <v>0</v>
      </c>
      <c r="J17" s="154"/>
      <c r="K17" s="164" t="e">
        <f t="shared" si="4"/>
        <v>#DIV/0!</v>
      </c>
      <c r="L17" s="154"/>
      <c r="M17" s="158"/>
      <c r="N17" s="159"/>
      <c r="O17" s="34"/>
      <c r="P17" s="159">
        <v>0</v>
      </c>
      <c r="Q17" s="159"/>
      <c r="R17" s="160" t="e">
        <f t="shared" si="6"/>
        <v>#DIV/0!</v>
      </c>
      <c r="S17" s="161"/>
      <c r="T17" s="159"/>
      <c r="U17" s="161"/>
      <c r="V17" s="159"/>
      <c r="W17" s="159"/>
      <c r="X17" s="159"/>
      <c r="Y17" s="158">
        <v>530</v>
      </c>
      <c r="Z17" s="38"/>
      <c r="AA17" s="160">
        <f t="shared" si="5"/>
        <v>0</v>
      </c>
      <c r="AB17" s="152">
        <v>10</v>
      </c>
      <c r="AC17" s="159"/>
      <c r="AD17" s="159"/>
      <c r="AE17" s="159" t="e">
        <f t="shared" si="2"/>
        <v>#DIV/0!</v>
      </c>
      <c r="AF17" s="159"/>
      <c r="AG17" s="159"/>
      <c r="AH17" s="159"/>
      <c r="AI17" s="159"/>
      <c r="AJ17" s="159"/>
      <c r="AK17" s="159"/>
      <c r="AL17" s="162"/>
      <c r="AM17" s="162"/>
      <c r="AN17" s="154"/>
    </row>
    <row r="18" spans="1:41" s="163" customFormat="1" ht="25.95" customHeight="1" x14ac:dyDescent="0.4">
      <c r="A18" s="150">
        <v>14</v>
      </c>
      <c r="B18" s="151" t="s">
        <v>55</v>
      </c>
      <c r="C18" s="152">
        <v>1308</v>
      </c>
      <c r="D18" s="153">
        <f t="shared" si="0"/>
        <v>0</v>
      </c>
      <c r="E18" s="154"/>
      <c r="F18" s="155"/>
      <c r="G18" s="156">
        <f t="shared" si="1"/>
        <v>0</v>
      </c>
      <c r="H18" s="154"/>
      <c r="I18" s="166">
        <f t="shared" si="3"/>
        <v>0</v>
      </c>
      <c r="J18" s="154"/>
      <c r="K18" s="164" t="e">
        <f t="shared" si="4"/>
        <v>#DIV/0!</v>
      </c>
      <c r="L18" s="154"/>
      <c r="M18" s="158"/>
      <c r="N18" s="159"/>
      <c r="O18" s="34">
        <v>70</v>
      </c>
      <c r="P18" s="159">
        <v>300</v>
      </c>
      <c r="Q18" s="159"/>
      <c r="R18" s="160">
        <f t="shared" si="6"/>
        <v>0</v>
      </c>
      <c r="S18" s="161"/>
      <c r="T18" s="159"/>
      <c r="U18" s="161"/>
      <c r="V18" s="159"/>
      <c r="W18" s="159"/>
      <c r="X18" s="159"/>
      <c r="Y18" s="158">
        <v>1100</v>
      </c>
      <c r="Z18" s="38"/>
      <c r="AA18" s="160">
        <f t="shared" si="5"/>
        <v>0</v>
      </c>
      <c r="AB18" s="152"/>
      <c r="AC18" s="159"/>
      <c r="AD18" s="159"/>
      <c r="AE18" s="159"/>
      <c r="AF18" s="159"/>
      <c r="AG18" s="159"/>
      <c r="AH18" s="159"/>
      <c r="AI18" s="159"/>
      <c r="AJ18" s="159"/>
      <c r="AK18" s="159"/>
      <c r="AL18" s="162"/>
      <c r="AM18" s="162"/>
      <c r="AN18" s="154"/>
    </row>
    <row r="19" spans="1:41" s="163" customFormat="1" ht="25.95" customHeight="1" x14ac:dyDescent="0.4">
      <c r="A19" s="150">
        <v>16</v>
      </c>
      <c r="B19" s="151" t="s">
        <v>56</v>
      </c>
      <c r="C19" s="152">
        <v>457</v>
      </c>
      <c r="D19" s="153">
        <f t="shared" si="0"/>
        <v>0</v>
      </c>
      <c r="E19" s="154"/>
      <c r="F19" s="155"/>
      <c r="G19" s="156">
        <f t="shared" si="1"/>
        <v>0</v>
      </c>
      <c r="H19" s="154"/>
      <c r="I19" s="166">
        <f t="shared" si="3"/>
        <v>0</v>
      </c>
      <c r="J19" s="154"/>
      <c r="K19" s="154" t="e">
        <f t="shared" si="4"/>
        <v>#DIV/0!</v>
      </c>
      <c r="L19" s="154"/>
      <c r="M19" s="158"/>
      <c r="N19" s="159"/>
      <c r="O19" s="34"/>
      <c r="P19" s="159">
        <v>40</v>
      </c>
      <c r="Q19" s="159"/>
      <c r="R19" s="160">
        <f t="shared" si="6"/>
        <v>0</v>
      </c>
      <c r="S19" s="161"/>
      <c r="T19" s="159"/>
      <c r="U19" s="161"/>
      <c r="V19" s="159"/>
      <c r="W19" s="159"/>
      <c r="X19" s="159"/>
      <c r="Y19" s="158">
        <v>310</v>
      </c>
      <c r="Z19" s="38"/>
      <c r="AA19" s="160">
        <f t="shared" si="5"/>
        <v>0</v>
      </c>
      <c r="AB19" s="152"/>
      <c r="AC19" s="159"/>
      <c r="AD19" s="159"/>
      <c r="AE19" s="159"/>
      <c r="AF19" s="159"/>
      <c r="AG19" s="159"/>
      <c r="AH19" s="159"/>
      <c r="AI19" s="159"/>
      <c r="AJ19" s="159"/>
      <c r="AK19" s="159"/>
      <c r="AL19" s="162"/>
      <c r="AM19" s="162"/>
      <c r="AN19" s="154"/>
    </row>
    <row r="20" spans="1:41" s="163" customFormat="1" ht="25.95" customHeight="1" x14ac:dyDescent="0.4">
      <c r="A20" s="150">
        <v>17</v>
      </c>
      <c r="B20" s="151" t="s">
        <v>57</v>
      </c>
      <c r="C20" s="152">
        <v>130</v>
      </c>
      <c r="D20" s="153">
        <f t="shared" si="0"/>
        <v>0</v>
      </c>
      <c r="E20" s="154"/>
      <c r="F20" s="155"/>
      <c r="G20" s="156">
        <f t="shared" si="1"/>
        <v>0</v>
      </c>
      <c r="H20" s="154"/>
      <c r="I20" s="166">
        <f t="shared" si="3"/>
        <v>0</v>
      </c>
      <c r="J20" s="154"/>
      <c r="K20" s="154" t="e">
        <f t="shared" si="4"/>
        <v>#DIV/0!</v>
      </c>
      <c r="L20" s="154"/>
      <c r="M20" s="158"/>
      <c r="N20" s="159"/>
      <c r="O20" s="34"/>
      <c r="P20" s="159">
        <v>30</v>
      </c>
      <c r="Q20" s="159"/>
      <c r="R20" s="160">
        <f t="shared" si="6"/>
        <v>0</v>
      </c>
      <c r="S20" s="161"/>
      <c r="T20" s="159"/>
      <c r="U20" s="161"/>
      <c r="V20" s="159"/>
      <c r="W20" s="159"/>
      <c r="X20" s="159"/>
      <c r="Y20" s="158">
        <v>210</v>
      </c>
      <c r="Z20" s="38"/>
      <c r="AA20" s="160">
        <f t="shared" si="5"/>
        <v>0</v>
      </c>
      <c r="AB20" s="152"/>
      <c r="AC20" s="159"/>
      <c r="AD20" s="159"/>
      <c r="AE20" s="159"/>
      <c r="AF20" s="159"/>
      <c r="AG20" s="159"/>
      <c r="AH20" s="159"/>
      <c r="AI20" s="159"/>
      <c r="AJ20" s="159"/>
      <c r="AK20" s="159"/>
      <c r="AL20" s="162"/>
      <c r="AM20" s="162"/>
      <c r="AN20" s="154"/>
    </row>
    <row r="21" spans="1:41" s="163" customFormat="1" ht="25.95" customHeight="1" x14ac:dyDescent="0.4">
      <c r="A21" s="150">
        <v>18</v>
      </c>
      <c r="B21" s="168" t="s">
        <v>58</v>
      </c>
      <c r="C21" s="152">
        <v>100</v>
      </c>
      <c r="D21" s="153">
        <f t="shared" si="0"/>
        <v>0</v>
      </c>
      <c r="E21" s="154"/>
      <c r="F21" s="155"/>
      <c r="G21" s="156">
        <f t="shared" si="1"/>
        <v>0</v>
      </c>
      <c r="H21" s="154"/>
      <c r="I21" s="167">
        <f t="shared" si="3"/>
        <v>0</v>
      </c>
      <c r="J21" s="154"/>
      <c r="K21" s="164" t="e">
        <f t="shared" si="4"/>
        <v>#DIV/0!</v>
      </c>
      <c r="L21" s="154"/>
      <c r="M21" s="158"/>
      <c r="N21" s="159"/>
      <c r="O21" s="34"/>
      <c r="P21" s="159"/>
      <c r="Q21" s="159"/>
      <c r="R21" s="160"/>
      <c r="S21" s="161"/>
      <c r="T21" s="159"/>
      <c r="U21" s="161"/>
      <c r="V21" s="159"/>
      <c r="W21" s="159"/>
      <c r="X21" s="159"/>
      <c r="Y21" s="158">
        <v>330</v>
      </c>
      <c r="Z21" s="38"/>
      <c r="AA21" s="160">
        <f t="shared" si="5"/>
        <v>0</v>
      </c>
      <c r="AB21" s="152">
        <v>100</v>
      </c>
      <c r="AC21" s="169"/>
      <c r="AD21" s="159"/>
      <c r="AE21" s="159" t="e">
        <f>AD21/AC21*10</f>
        <v>#DIV/0!</v>
      </c>
      <c r="AF21" s="159"/>
      <c r="AG21" s="159"/>
      <c r="AH21" s="159"/>
      <c r="AI21" s="159"/>
      <c r="AJ21" s="159"/>
      <c r="AK21" s="159"/>
      <c r="AL21" s="162"/>
      <c r="AM21" s="162"/>
      <c r="AN21" s="154"/>
    </row>
    <row r="22" spans="1:41" s="163" customFormat="1" ht="25.95" customHeight="1" x14ac:dyDescent="0.4">
      <c r="A22" s="150">
        <v>20</v>
      </c>
      <c r="B22" s="168" t="s">
        <v>59</v>
      </c>
      <c r="C22" s="152">
        <v>200</v>
      </c>
      <c r="D22" s="153">
        <f t="shared" si="0"/>
        <v>0</v>
      </c>
      <c r="E22" s="154"/>
      <c r="F22" s="155"/>
      <c r="G22" s="156">
        <f t="shared" si="1"/>
        <v>0</v>
      </c>
      <c r="H22" s="154"/>
      <c r="I22" s="167">
        <f t="shared" si="3"/>
        <v>0</v>
      </c>
      <c r="J22" s="154"/>
      <c r="K22" s="154" t="e">
        <f t="shared" si="4"/>
        <v>#DIV/0!</v>
      </c>
      <c r="L22" s="154"/>
      <c r="M22" s="158"/>
      <c r="N22" s="159"/>
      <c r="O22" s="34"/>
      <c r="P22" s="159"/>
      <c r="Q22" s="159"/>
      <c r="R22" s="160"/>
      <c r="S22" s="161"/>
      <c r="T22" s="159"/>
      <c r="U22" s="161"/>
      <c r="V22" s="159"/>
      <c r="W22" s="159"/>
      <c r="X22" s="159"/>
      <c r="Y22" s="158">
        <v>257</v>
      </c>
      <c r="Z22" s="38"/>
      <c r="AA22" s="160">
        <f t="shared" si="5"/>
        <v>0</v>
      </c>
      <c r="AB22" s="152"/>
      <c r="AC22" s="159"/>
      <c r="AD22" s="159"/>
      <c r="AE22" s="159"/>
      <c r="AF22" s="159"/>
      <c r="AG22" s="159"/>
      <c r="AH22" s="159"/>
      <c r="AI22" s="159"/>
      <c r="AJ22" s="159"/>
      <c r="AK22" s="159"/>
      <c r="AL22" s="162"/>
      <c r="AM22" s="162"/>
      <c r="AN22" s="154"/>
    </row>
    <row r="23" spans="1:41" ht="25.95" customHeight="1" x14ac:dyDescent="0.4">
      <c r="A23" s="150">
        <v>22</v>
      </c>
      <c r="B23" s="168" t="s">
        <v>60</v>
      </c>
      <c r="C23" s="152">
        <v>979</v>
      </c>
      <c r="D23" s="153">
        <f t="shared" si="0"/>
        <v>0</v>
      </c>
      <c r="E23" s="154"/>
      <c r="F23" s="155"/>
      <c r="G23" s="156">
        <f t="shared" si="1"/>
        <v>0</v>
      </c>
      <c r="H23" s="154"/>
      <c r="I23" s="166">
        <f t="shared" si="3"/>
        <v>0</v>
      </c>
      <c r="J23" s="154"/>
      <c r="K23" s="154" t="e">
        <f t="shared" si="4"/>
        <v>#DIV/0!</v>
      </c>
      <c r="L23" s="154"/>
      <c r="M23" s="158"/>
      <c r="N23" s="159"/>
      <c r="O23" s="34">
        <v>83</v>
      </c>
      <c r="P23" s="159">
        <v>82</v>
      </c>
      <c r="Q23" s="159"/>
      <c r="R23" s="160">
        <f t="shared" si="6"/>
        <v>0</v>
      </c>
      <c r="S23" s="161"/>
      <c r="T23" s="159"/>
      <c r="U23" s="161"/>
      <c r="V23" s="159"/>
      <c r="W23" s="159"/>
      <c r="X23" s="159"/>
      <c r="Y23" s="158">
        <v>1200</v>
      </c>
      <c r="Z23" s="38"/>
      <c r="AA23" s="160">
        <f t="shared" si="5"/>
        <v>0</v>
      </c>
      <c r="AB23" s="152"/>
      <c r="AC23" s="159"/>
      <c r="AD23" s="159"/>
      <c r="AE23" s="159"/>
      <c r="AF23" s="159"/>
      <c r="AG23" s="159"/>
      <c r="AH23" s="159"/>
      <c r="AI23" s="159"/>
      <c r="AJ23" s="159"/>
      <c r="AK23" s="159"/>
      <c r="AL23" s="64"/>
      <c r="AM23" s="64"/>
      <c r="AN23" s="154"/>
    </row>
    <row r="24" spans="1:41" s="178" customFormat="1" ht="25.95" customHeight="1" x14ac:dyDescent="0.4">
      <c r="A24" s="170"/>
      <c r="B24" s="171" t="s">
        <v>103</v>
      </c>
      <c r="C24" s="172">
        <f>SUM(C5:C23)</f>
        <v>23316</v>
      </c>
      <c r="D24" s="172">
        <f>SUM(D5:D23)</f>
        <v>1113</v>
      </c>
      <c r="E24" s="172">
        <f>SUM(E5:E23)</f>
        <v>743</v>
      </c>
      <c r="F24" s="155">
        <f t="shared" ref="F24:F26" si="7">C24-D24</f>
        <v>22203</v>
      </c>
      <c r="G24" s="156">
        <f>SUM(G5:G23)</f>
        <v>377</v>
      </c>
      <c r="H24" s="172">
        <f>SUM(H5:H23)</f>
        <v>370</v>
      </c>
      <c r="I24" s="173">
        <f t="shared" si="3"/>
        <v>4.7735460627895003</v>
      </c>
      <c r="J24" s="172">
        <f>SUM(J5:J23)</f>
        <v>2615.8999999999996</v>
      </c>
      <c r="K24" s="174">
        <f t="shared" si="4"/>
        <v>35.207267833109015</v>
      </c>
      <c r="L24" s="154">
        <f t="shared" ref="L24:Q24" si="8">SUM(L5:L23)</f>
        <v>28</v>
      </c>
      <c r="M24" s="172">
        <f t="shared" si="8"/>
        <v>355</v>
      </c>
      <c r="N24" s="172">
        <f t="shared" si="8"/>
        <v>0</v>
      </c>
      <c r="O24" s="172">
        <f t="shared" si="8"/>
        <v>1703</v>
      </c>
      <c r="P24" s="172">
        <f t="shared" si="8"/>
        <v>3602</v>
      </c>
      <c r="Q24" s="172">
        <f t="shared" si="8"/>
        <v>0</v>
      </c>
      <c r="R24" s="160">
        <f t="shared" si="6"/>
        <v>0</v>
      </c>
      <c r="S24" s="172">
        <f t="shared" ref="S24:Z24" si="9">SUM(S5:S23)</f>
        <v>0</v>
      </c>
      <c r="T24" s="172">
        <f t="shared" si="9"/>
        <v>0</v>
      </c>
      <c r="U24" s="172">
        <f t="shared" si="9"/>
        <v>0</v>
      </c>
      <c r="V24" s="172">
        <f t="shared" si="9"/>
        <v>0</v>
      </c>
      <c r="W24" s="172">
        <f t="shared" si="9"/>
        <v>0</v>
      </c>
      <c r="X24" s="172">
        <f t="shared" si="9"/>
        <v>0</v>
      </c>
      <c r="Y24" s="172">
        <f t="shared" si="9"/>
        <v>21983</v>
      </c>
      <c r="Z24" s="172">
        <f t="shared" si="9"/>
        <v>410</v>
      </c>
      <c r="AA24" s="160">
        <f t="shared" si="5"/>
        <v>1.8650775599326752</v>
      </c>
      <c r="AB24" s="172">
        <f>SUM(AB5:AB23)</f>
        <v>284</v>
      </c>
      <c r="AC24" s="175">
        <f>SUM(AC5:AC23)</f>
        <v>0</v>
      </c>
      <c r="AD24" s="176">
        <f>SUM(AD5:AD23)</f>
        <v>0</v>
      </c>
      <c r="AE24" s="177" t="e">
        <f t="shared" ref="AE24:AE27" si="10">AD24/AC24*10</f>
        <v>#DIV/0!</v>
      </c>
      <c r="AF24" s="172">
        <f t="shared" ref="AF24:AM24" si="11">SUM(AF5:AF23)</f>
        <v>12</v>
      </c>
      <c r="AG24" s="172">
        <f t="shared" si="11"/>
        <v>0</v>
      </c>
      <c r="AH24" s="172">
        <f t="shared" si="11"/>
        <v>12</v>
      </c>
      <c r="AI24" s="172">
        <f t="shared" si="11"/>
        <v>0</v>
      </c>
      <c r="AJ24" s="172">
        <f t="shared" si="11"/>
        <v>30</v>
      </c>
      <c r="AK24" s="172">
        <f t="shared" si="11"/>
        <v>0</v>
      </c>
      <c r="AL24" s="172">
        <f t="shared" si="11"/>
        <v>2</v>
      </c>
      <c r="AM24" s="172">
        <f t="shared" si="11"/>
        <v>0</v>
      </c>
      <c r="AN24" s="172"/>
      <c r="AO24" s="178">
        <f>AG24+AI24+AK24+AM24</f>
        <v>0</v>
      </c>
    </row>
    <row r="25" spans="1:41" s="188" customFormat="1" ht="25.95" customHeight="1" x14ac:dyDescent="0.4">
      <c r="A25" s="179"/>
      <c r="B25" s="180" t="s">
        <v>67</v>
      </c>
      <c r="C25" s="181">
        <v>5971</v>
      </c>
      <c r="D25" s="153">
        <f t="shared" si="0"/>
        <v>0</v>
      </c>
      <c r="E25" s="181"/>
      <c r="F25" s="155">
        <f t="shared" si="7"/>
        <v>5971</v>
      </c>
      <c r="G25" s="156">
        <f t="shared" si="1"/>
        <v>0</v>
      </c>
      <c r="H25" s="181"/>
      <c r="I25" s="157">
        <f t="shared" si="3"/>
        <v>0</v>
      </c>
      <c r="J25" s="181"/>
      <c r="K25" s="182" t="e">
        <f t="shared" si="4"/>
        <v>#DIV/0!</v>
      </c>
      <c r="L25" s="181"/>
      <c r="M25" s="183"/>
      <c r="N25" s="183"/>
      <c r="O25" s="34"/>
      <c r="P25" s="183">
        <v>100</v>
      </c>
      <c r="Q25" s="183"/>
      <c r="R25" s="160">
        <f t="shared" si="6"/>
        <v>0</v>
      </c>
      <c r="S25" s="184"/>
      <c r="T25" s="183"/>
      <c r="U25" s="184"/>
      <c r="V25" s="183"/>
      <c r="W25" s="183"/>
      <c r="X25" s="183"/>
      <c r="Y25" s="183">
        <v>9000</v>
      </c>
      <c r="Z25" s="38"/>
      <c r="AA25" s="160">
        <f t="shared" si="5"/>
        <v>0</v>
      </c>
      <c r="AB25" s="181">
        <v>1519</v>
      </c>
      <c r="AC25" s="181"/>
      <c r="AD25" s="181"/>
      <c r="AE25" s="177" t="e">
        <f t="shared" si="10"/>
        <v>#DIV/0!</v>
      </c>
      <c r="AF25" s="185">
        <v>17.5</v>
      </c>
      <c r="AG25" s="183"/>
      <c r="AH25" s="183">
        <v>16</v>
      </c>
      <c r="AI25" s="183"/>
      <c r="AJ25" s="183">
        <v>42.5</v>
      </c>
      <c r="AK25" s="183"/>
      <c r="AL25" s="186">
        <v>3</v>
      </c>
      <c r="AM25" s="186"/>
      <c r="AN25" s="181"/>
      <c r="AO25" s="187">
        <f t="shared" ref="AO25:AO26" si="12">AG25+AI25+AK25+AM25</f>
        <v>0</v>
      </c>
    </row>
    <row r="26" spans="1:41" s="187" customFormat="1" ht="25.95" customHeight="1" x14ac:dyDescent="0.4">
      <c r="A26" s="170"/>
      <c r="B26" s="189" t="s">
        <v>68</v>
      </c>
      <c r="C26" s="181">
        <f>SUM(C24:C25)</f>
        <v>29287</v>
      </c>
      <c r="D26" s="181">
        <f t="shared" ref="D26:H26" si="13">SUM(D24:D25)</f>
        <v>1113</v>
      </c>
      <c r="E26" s="181">
        <f t="shared" si="13"/>
        <v>743</v>
      </c>
      <c r="F26" s="155">
        <f t="shared" si="7"/>
        <v>28174</v>
      </c>
      <c r="G26" s="156">
        <f>G24+G25</f>
        <v>377</v>
      </c>
      <c r="H26" s="181">
        <f t="shared" si="13"/>
        <v>370</v>
      </c>
      <c r="I26" s="190">
        <f t="shared" si="3"/>
        <v>3.8003209615187625</v>
      </c>
      <c r="J26" s="181">
        <f t="shared" ref="J26:AM26" si="14">SUM(J24:J25)</f>
        <v>2615.8999999999996</v>
      </c>
      <c r="K26" s="191">
        <f t="shared" si="4"/>
        <v>35.207267833109015</v>
      </c>
      <c r="L26" s="181">
        <f t="shared" si="14"/>
        <v>28</v>
      </c>
      <c r="M26" s="181">
        <f t="shared" si="14"/>
        <v>355</v>
      </c>
      <c r="N26" s="181">
        <f t="shared" si="14"/>
        <v>0</v>
      </c>
      <c r="O26" s="181">
        <f t="shared" si="14"/>
        <v>1703</v>
      </c>
      <c r="P26" s="181">
        <f t="shared" si="14"/>
        <v>3702</v>
      </c>
      <c r="Q26" s="181">
        <f t="shared" si="14"/>
        <v>0</v>
      </c>
      <c r="R26" s="160">
        <f t="shared" si="6"/>
        <v>0</v>
      </c>
      <c r="S26" s="181">
        <f t="shared" si="14"/>
        <v>0</v>
      </c>
      <c r="T26" s="181">
        <f t="shared" si="14"/>
        <v>0</v>
      </c>
      <c r="U26" s="181">
        <f t="shared" si="14"/>
        <v>0</v>
      </c>
      <c r="V26" s="181">
        <f t="shared" si="14"/>
        <v>0</v>
      </c>
      <c r="W26" s="181">
        <f t="shared" si="14"/>
        <v>0</v>
      </c>
      <c r="X26" s="181">
        <f t="shared" si="14"/>
        <v>0</v>
      </c>
      <c r="Y26" s="181">
        <f t="shared" si="14"/>
        <v>30983</v>
      </c>
      <c r="Z26" s="181">
        <f t="shared" si="14"/>
        <v>410</v>
      </c>
      <c r="AA26" s="160">
        <f t="shared" si="5"/>
        <v>1.3233063292773457</v>
      </c>
      <c r="AB26" s="181">
        <f t="shared" si="14"/>
        <v>1803</v>
      </c>
      <c r="AC26" s="192">
        <f t="shared" si="14"/>
        <v>0</v>
      </c>
      <c r="AD26" s="193">
        <f t="shared" si="14"/>
        <v>0</v>
      </c>
      <c r="AE26" s="177" t="e">
        <f t="shared" si="10"/>
        <v>#DIV/0!</v>
      </c>
      <c r="AF26" s="181">
        <f t="shared" si="14"/>
        <v>29.5</v>
      </c>
      <c r="AG26" s="181">
        <f t="shared" si="14"/>
        <v>0</v>
      </c>
      <c r="AH26" s="181">
        <f t="shared" si="14"/>
        <v>28</v>
      </c>
      <c r="AI26" s="181">
        <f t="shared" si="14"/>
        <v>0</v>
      </c>
      <c r="AJ26" s="181">
        <f t="shared" si="14"/>
        <v>72.5</v>
      </c>
      <c r="AK26" s="181">
        <f t="shared" si="14"/>
        <v>0</v>
      </c>
      <c r="AL26" s="181">
        <f t="shared" si="14"/>
        <v>5</v>
      </c>
      <c r="AM26" s="181">
        <f t="shared" si="14"/>
        <v>0</v>
      </c>
      <c r="AN26" s="181"/>
      <c r="AO26" s="187">
        <f t="shared" si="12"/>
        <v>0</v>
      </c>
    </row>
    <row r="27" spans="1:41" s="205" customFormat="1" ht="22.8" x14ac:dyDescent="0.4">
      <c r="A27" s="194"/>
      <c r="B27" s="195" t="s">
        <v>104</v>
      </c>
      <c r="C27" s="196">
        <v>22373</v>
      </c>
      <c r="D27" s="197">
        <v>0</v>
      </c>
      <c r="E27" s="197">
        <v>6705</v>
      </c>
      <c r="F27" s="155"/>
      <c r="G27" s="198"/>
      <c r="H27" s="197">
        <v>1103</v>
      </c>
      <c r="I27" s="199">
        <f t="shared" si="3"/>
        <v>34.89920886783176</v>
      </c>
      <c r="J27" s="197">
        <v>16591</v>
      </c>
      <c r="K27" s="200">
        <f t="shared" si="4"/>
        <v>24.744220730797913</v>
      </c>
      <c r="L27" s="197">
        <v>46</v>
      </c>
      <c r="M27" s="201">
        <v>555</v>
      </c>
      <c r="N27" s="202">
        <v>20</v>
      </c>
      <c r="O27" s="73">
        <f>SUM(O5:O26)</f>
        <v>5109</v>
      </c>
      <c r="P27" s="201">
        <v>4149</v>
      </c>
      <c r="Q27" s="202"/>
      <c r="R27" s="203">
        <f t="shared" si="6"/>
        <v>0</v>
      </c>
      <c r="S27" s="201">
        <v>925</v>
      </c>
      <c r="T27" s="202">
        <v>937</v>
      </c>
      <c r="U27" s="201">
        <v>4487</v>
      </c>
      <c r="V27" s="202">
        <v>108</v>
      </c>
      <c r="W27" s="202">
        <v>170</v>
      </c>
      <c r="X27" s="202">
        <v>49.9</v>
      </c>
      <c r="Y27" s="201">
        <v>21054</v>
      </c>
      <c r="Z27" s="73">
        <f>SUM(Z5:Z26)</f>
        <v>1230</v>
      </c>
      <c r="AA27" s="203">
        <f t="shared" si="5"/>
        <v>5.8421202621829575</v>
      </c>
      <c r="AB27" s="196">
        <v>366</v>
      </c>
      <c r="AC27" s="197">
        <v>2</v>
      </c>
      <c r="AD27" s="197">
        <v>18</v>
      </c>
      <c r="AE27" s="204">
        <f t="shared" si="10"/>
        <v>90</v>
      </c>
      <c r="AF27" s="197">
        <v>20</v>
      </c>
      <c r="AG27" s="197"/>
      <c r="AH27" s="197">
        <v>18.5</v>
      </c>
      <c r="AI27" s="197"/>
      <c r="AJ27" s="197">
        <v>30</v>
      </c>
      <c r="AK27" s="197"/>
      <c r="AL27" s="197"/>
      <c r="AM27" s="197"/>
      <c r="AN27" s="197"/>
    </row>
    <row r="28" spans="1:41" ht="17.399999999999999" x14ac:dyDescent="0.3">
      <c r="A28" s="32"/>
      <c r="B28" s="32"/>
      <c r="O28" s="230"/>
      <c r="Z28" s="65"/>
    </row>
    <row r="29" spans="1:41" ht="17.399999999999999" x14ac:dyDescent="0.25">
      <c r="O29" s="85">
        <f>SUM(O27:O28)</f>
        <v>5109</v>
      </c>
      <c r="Z29" s="85">
        <f>SUM(Z27:Z28)</f>
        <v>1230</v>
      </c>
    </row>
    <row r="30" spans="1:41" ht="29.4" customHeight="1" x14ac:dyDescent="0.45">
      <c r="B30" s="206"/>
      <c r="E30" s="207"/>
      <c r="F30" s="207"/>
      <c r="O30" s="230">
        <v>2544</v>
      </c>
      <c r="Z30" s="65">
        <v>2501</v>
      </c>
    </row>
    <row r="33" spans="2:2" ht="22.95" customHeight="1" x14ac:dyDescent="0.55000000000000004">
      <c r="B33" s="208"/>
    </row>
    <row r="34" spans="2:2" ht="13.2" customHeight="1" x14ac:dyDescent="0.55000000000000004">
      <c r="B34" s="208"/>
    </row>
    <row r="35" spans="2:2" ht="46.2" customHeight="1" x14ac:dyDescent="0.55000000000000004">
      <c r="B35" s="208"/>
    </row>
  </sheetData>
  <mergeCells count="36">
    <mergeCell ref="B1:AC1"/>
    <mergeCell ref="A2:A4"/>
    <mergeCell ref="B2:B4"/>
    <mergeCell ref="C2:K2"/>
    <mergeCell ref="L2:L4"/>
    <mergeCell ref="M2:N2"/>
    <mergeCell ref="O2:O4"/>
    <mergeCell ref="P2:R2"/>
    <mergeCell ref="S2:V2"/>
    <mergeCell ref="W2:X2"/>
    <mergeCell ref="W3:W4"/>
    <mergeCell ref="Y2:AA2"/>
    <mergeCell ref="AB2:AE2"/>
    <mergeCell ref="AF2:AM2"/>
    <mergeCell ref="C3:C4"/>
    <mergeCell ref="D3:D4"/>
    <mergeCell ref="E3:I3"/>
    <mergeCell ref="J3:J4"/>
    <mergeCell ref="K3:K4"/>
    <mergeCell ref="M3:M4"/>
    <mergeCell ref="N3:N4"/>
    <mergeCell ref="P3:P4"/>
    <mergeCell ref="Q3:Q4"/>
    <mergeCell ref="R3:R4"/>
    <mergeCell ref="S3:T3"/>
    <mergeCell ref="U3:V3"/>
    <mergeCell ref="AF3:AG3"/>
    <mergeCell ref="AH3:AI3"/>
    <mergeCell ref="AJ3:AK3"/>
    <mergeCell ref="AL3:AM3"/>
    <mergeCell ref="X3:X4"/>
    <mergeCell ref="Y3:Y4"/>
    <mergeCell ref="Z3:Z4"/>
    <mergeCell ref="AA3:AA4"/>
    <mergeCell ref="AB3:AB4"/>
    <mergeCell ref="AC3:AE3"/>
  </mergeCells>
  <pageMargins left="0.11811023622047245" right="0.11811023622047245" top="0.35433070866141736" bottom="0.35433070866141736" header="0.31496062992125984" footer="0.31496062992125984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3"/>
  <sheetViews>
    <sheetView view="pageBreakPreview" topLeftCell="AB1" zoomScale="60" zoomScaleNormal="60" workbookViewId="0">
      <selection activeCell="AW8" sqref="AW8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0" customWidth="1"/>
    <col min="51" max="51" width="7.44140625" customWidth="1"/>
    <col min="52" max="52" width="8.6640625" customWidth="1"/>
    <col min="53" max="53" width="11.332031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</cols>
  <sheetData>
    <row r="1" spans="1:63" ht="43.95" customHeight="1" x14ac:dyDescent="0.25">
      <c r="A1" s="278" t="s">
        <v>108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29"/>
      <c r="AB1" s="229"/>
      <c r="AC1" s="229"/>
      <c r="AD1" s="229"/>
      <c r="AE1" s="229"/>
      <c r="AF1" s="229"/>
      <c r="AG1" s="229"/>
      <c r="AH1" s="259" t="str">
        <f>A1</f>
        <v>Оперативные данные о ходе полевых работ Можгинский район на 15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15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3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225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</row>
    <row r="3" spans="1:63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</row>
    <row r="4" spans="1:63" s="3" customFormat="1" ht="28.95" customHeight="1" x14ac:dyDescent="0.25">
      <c r="A4" s="263"/>
      <c r="B4" s="266"/>
      <c r="C4" s="275"/>
      <c r="D4" s="290"/>
      <c r="E4" s="5" t="s">
        <v>40</v>
      </c>
      <c r="F4" s="227" t="s">
        <v>41</v>
      </c>
      <c r="G4" s="227" t="s">
        <v>32</v>
      </c>
      <c r="H4" s="7" t="s">
        <v>40</v>
      </c>
      <c r="I4" s="227" t="s">
        <v>41</v>
      </c>
      <c r="J4" s="227" t="s">
        <v>32</v>
      </c>
      <c r="K4" s="7" t="s">
        <v>40</v>
      </c>
      <c r="L4" s="227" t="s">
        <v>41</v>
      </c>
      <c r="M4" s="227" t="s">
        <v>32</v>
      </c>
      <c r="N4" s="8" t="s">
        <v>40</v>
      </c>
      <c r="O4" s="226" t="s">
        <v>41</v>
      </c>
      <c r="P4" s="226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228"/>
      <c r="AM4" s="228" t="s">
        <v>41</v>
      </c>
      <c r="AN4" s="228" t="s">
        <v>40</v>
      </c>
      <c r="AO4" s="228" t="s">
        <v>41</v>
      </c>
      <c r="AP4" s="228" t="s">
        <v>40</v>
      </c>
      <c r="AQ4" s="228" t="s">
        <v>41</v>
      </c>
      <c r="AR4" s="228" t="s">
        <v>40</v>
      </c>
      <c r="AS4" s="17" t="s">
        <v>41</v>
      </c>
      <c r="AT4" s="228" t="s">
        <v>40</v>
      </c>
      <c r="AU4" s="17" t="s">
        <v>41</v>
      </c>
      <c r="AV4" s="17" t="s">
        <v>32</v>
      </c>
      <c r="AW4" s="228" t="s">
        <v>40</v>
      </c>
      <c r="AX4" s="228" t="s">
        <v>41</v>
      </c>
      <c r="AY4" s="17" t="s">
        <v>32</v>
      </c>
      <c r="AZ4" s="228" t="s">
        <v>40</v>
      </c>
      <c r="BA4" s="228" t="s">
        <v>41</v>
      </c>
      <c r="BB4" s="228" t="s">
        <v>41</v>
      </c>
      <c r="BC4" s="228" t="s">
        <v>41</v>
      </c>
      <c r="BD4" s="17" t="s">
        <v>32</v>
      </c>
      <c r="BE4" s="228" t="s">
        <v>40</v>
      </c>
      <c r="BF4" s="228" t="s">
        <v>41</v>
      </c>
      <c r="BG4" s="17" t="s">
        <v>32</v>
      </c>
      <c r="BH4" s="228" t="s">
        <v>40</v>
      </c>
      <c r="BI4" s="228" t="s">
        <v>41</v>
      </c>
      <c r="BJ4" s="294"/>
      <c r="BK4" s="294"/>
    </row>
    <row r="5" spans="1:63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224">
        <v>4842</v>
      </c>
      <c r="T5" s="27">
        <v>4842</v>
      </c>
      <c r="U5" s="28">
        <f t="shared" ref="U5:U29" si="1">T5/S5*100</f>
        <v>100</v>
      </c>
      <c r="V5" s="29"/>
      <c r="W5" s="224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4248</v>
      </c>
      <c r="AV5" s="35">
        <f>AU5/AT5*100</f>
        <v>100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27809</v>
      </c>
      <c r="BB5" s="34"/>
      <c r="BC5" s="34">
        <v>14726</v>
      </c>
      <c r="BD5" s="117">
        <f t="shared" ref="BD5:BD30" si="2">BA5/AZ5*100</f>
        <v>126.40454545454544</v>
      </c>
      <c r="BE5" s="34">
        <v>17816</v>
      </c>
      <c r="BF5" s="32"/>
      <c r="BG5" s="32">
        <f>BF5/BE5*100</f>
        <v>0</v>
      </c>
      <c r="BH5" s="34">
        <v>2800</v>
      </c>
      <c r="BI5" s="32"/>
      <c r="BJ5" s="34">
        <v>3513</v>
      </c>
      <c r="BK5" s="36">
        <f>((AX5*0.45) + (BA5*0.34) + (BF5/1.33*0.18) + (BI5*0.2))/BJ5*10</f>
        <v>28.516965556504417</v>
      </c>
    </row>
    <row r="6" spans="1:63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 t="e">
        <f t="shared" ref="AV6:AV30" si="3">AU6/AT6*100</f>
        <v>#DIV/0!</v>
      </c>
      <c r="AW6" s="34">
        <v>0</v>
      </c>
      <c r="AX6" s="34"/>
      <c r="AY6" s="34" t="e">
        <f t="shared" ref="AY6:AY30" si="4">AX6/AW6*100</f>
        <v>#DIV/0!</v>
      </c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5">BF6/BE6*100</f>
        <v>#DIV/0!</v>
      </c>
      <c r="BH6" s="34">
        <v>0</v>
      </c>
      <c r="BI6" s="32"/>
      <c r="BJ6" s="34"/>
      <c r="BK6" s="36" t="e">
        <f t="shared" ref="BK6:BK30" si="6">((AX6*0.45) + (BA6*0.34) + (BF6/1.33*0.18) + (BI6*0.2))/BJ6*10</f>
        <v>#DIV/0!</v>
      </c>
    </row>
    <row r="7" spans="1:63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7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8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si="3"/>
        <v>96.269554753309265</v>
      </c>
      <c r="AW7" s="34">
        <v>800</v>
      </c>
      <c r="AX7" s="34">
        <v>750</v>
      </c>
      <c r="AY7" s="34">
        <f t="shared" si="4"/>
        <v>93.75</v>
      </c>
      <c r="AZ7" s="34">
        <v>9500</v>
      </c>
      <c r="BA7" s="34">
        <v>10853</v>
      </c>
      <c r="BB7" s="34">
        <v>1375</v>
      </c>
      <c r="BC7" s="34">
        <v>1500</v>
      </c>
      <c r="BD7" s="36">
        <f t="shared" si="2"/>
        <v>114.2421052631579</v>
      </c>
      <c r="BE7" s="34">
        <v>9100</v>
      </c>
      <c r="BF7" s="34"/>
      <c r="BG7" s="32">
        <f t="shared" si="5"/>
        <v>0</v>
      </c>
      <c r="BH7" s="34">
        <v>1000</v>
      </c>
      <c r="BI7" s="32"/>
      <c r="BJ7" s="34">
        <v>1470</v>
      </c>
      <c r="BK7" s="36">
        <f t="shared" si="6"/>
        <v>27.398095238095237</v>
      </c>
    </row>
    <row r="8" spans="1:63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7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8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1060</v>
      </c>
      <c r="AV8" s="35">
        <f t="shared" si="3"/>
        <v>85.969180859691804</v>
      </c>
      <c r="AW8" s="34">
        <v>371</v>
      </c>
      <c r="AX8" s="34">
        <v>371</v>
      </c>
      <c r="AY8" s="34">
        <f t="shared" si="4"/>
        <v>100</v>
      </c>
      <c r="AZ8" s="34">
        <v>1400</v>
      </c>
      <c r="BA8" s="34">
        <v>2130</v>
      </c>
      <c r="BB8" s="34"/>
      <c r="BC8" s="34">
        <v>980</v>
      </c>
      <c r="BD8" s="36">
        <f t="shared" si="2"/>
        <v>152.14285714285714</v>
      </c>
      <c r="BE8" s="34">
        <v>2700</v>
      </c>
      <c r="BF8" s="34">
        <v>1000</v>
      </c>
      <c r="BG8" s="32">
        <f t="shared" si="5"/>
        <v>37.037037037037038</v>
      </c>
      <c r="BH8" s="34">
        <v>300</v>
      </c>
      <c r="BI8" s="32"/>
      <c r="BJ8" s="34">
        <v>450</v>
      </c>
      <c r="BK8" s="36">
        <f t="shared" si="6"/>
        <v>22.81085213032582</v>
      </c>
    </row>
    <row r="9" spans="1:63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7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8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1349</v>
      </c>
      <c r="AV9" s="51">
        <f t="shared" si="3"/>
        <v>100</v>
      </c>
      <c r="AW9" s="34">
        <v>1000</v>
      </c>
      <c r="AX9" s="34">
        <v>610</v>
      </c>
      <c r="AY9" s="34">
        <f t="shared" si="4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2"/>
        <v>188.94285714285715</v>
      </c>
      <c r="BE9" s="34">
        <v>5000</v>
      </c>
      <c r="BF9" s="34"/>
      <c r="BG9" s="32">
        <f t="shared" si="5"/>
        <v>0</v>
      </c>
      <c r="BH9" s="34">
        <v>1000</v>
      </c>
      <c r="BI9" s="32"/>
      <c r="BJ9" s="34">
        <v>957</v>
      </c>
      <c r="BK9" s="36">
        <f t="shared" si="6"/>
        <v>26.362800417972831</v>
      </c>
    </row>
    <row r="10" spans="1:63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7"/>
        <v>100</v>
      </c>
      <c r="K10" s="23">
        <v>0</v>
      </c>
      <c r="L10" s="20"/>
      <c r="M10" s="22"/>
      <c r="N10" s="20">
        <v>655</v>
      </c>
      <c r="O10" s="20"/>
      <c r="P10" s="20">
        <f t="shared" si="8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3"/>
        <v>90.649350649350652</v>
      </c>
      <c r="AW10" s="34">
        <v>310</v>
      </c>
      <c r="AX10" s="34">
        <v>183</v>
      </c>
      <c r="AY10" s="34">
        <f t="shared" si="4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2"/>
        <v>87.31481481481481</v>
      </c>
      <c r="BE10" s="34">
        <v>0</v>
      </c>
      <c r="BF10" s="34"/>
      <c r="BG10" s="32" t="e">
        <f t="shared" si="5"/>
        <v>#DIV/0!</v>
      </c>
      <c r="BH10" s="34">
        <v>300</v>
      </c>
      <c r="BI10" s="32"/>
      <c r="BJ10" s="34">
        <v>651</v>
      </c>
      <c r="BK10" s="36">
        <f t="shared" si="6"/>
        <v>25.89016897081413</v>
      </c>
    </row>
    <row r="11" spans="1:63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7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8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3"/>
        <v>87.677725118483409</v>
      </c>
      <c r="AW11" s="34">
        <v>258</v>
      </c>
      <c r="AX11" s="34">
        <v>350</v>
      </c>
      <c r="AY11" s="34">
        <f t="shared" si="4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2"/>
        <v>160</v>
      </c>
      <c r="BE11" s="34">
        <v>2660</v>
      </c>
      <c r="BF11" s="34"/>
      <c r="BG11" s="32">
        <f t="shared" si="5"/>
        <v>0</v>
      </c>
      <c r="BH11" s="34">
        <v>400</v>
      </c>
      <c r="BI11" s="32"/>
      <c r="BJ11" s="34">
        <v>436</v>
      </c>
      <c r="BK11" s="36">
        <f t="shared" si="6"/>
        <v>12.970183486238531</v>
      </c>
    </row>
    <row r="12" spans="1:63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7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8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3"/>
        <v>100</v>
      </c>
      <c r="AW12" s="34">
        <v>1366</v>
      </c>
      <c r="AX12" s="34">
        <v>534</v>
      </c>
      <c r="AY12" s="34">
        <f t="shared" si="4"/>
        <v>39.092240117130302</v>
      </c>
      <c r="AZ12" s="34">
        <v>4252</v>
      </c>
      <c r="BA12" s="34">
        <v>3529</v>
      </c>
      <c r="BB12" s="34">
        <v>1642</v>
      </c>
      <c r="BC12" s="34">
        <v>1113</v>
      </c>
      <c r="BD12" s="36">
        <f t="shared" si="2"/>
        <v>82.99623706491063</v>
      </c>
      <c r="BE12" s="34">
        <v>7085</v>
      </c>
      <c r="BF12" s="34">
        <v>2500</v>
      </c>
      <c r="BG12" s="32">
        <f t="shared" si="5"/>
        <v>35.285815102328868</v>
      </c>
      <c r="BH12" s="34">
        <v>1046</v>
      </c>
      <c r="BI12" s="32"/>
      <c r="BJ12" s="34">
        <v>1365</v>
      </c>
      <c r="BK12" s="36">
        <f t="shared" si="6"/>
        <v>13.029346993858272</v>
      </c>
    </row>
    <row r="13" spans="1:63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7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8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3"/>
        <v>82.946250829462514</v>
      </c>
      <c r="AW13" s="34">
        <v>549</v>
      </c>
      <c r="AX13" s="34">
        <v>600</v>
      </c>
      <c r="AY13" s="34">
        <f t="shared" si="4"/>
        <v>109.28961748633881</v>
      </c>
      <c r="AZ13" s="34">
        <v>4500</v>
      </c>
      <c r="BA13" s="34">
        <v>5150</v>
      </c>
      <c r="BB13" s="34"/>
      <c r="BC13" s="34"/>
      <c r="BD13" s="36">
        <f t="shared" si="2"/>
        <v>114.44444444444444</v>
      </c>
      <c r="BE13" s="34">
        <v>0</v>
      </c>
      <c r="BF13" s="34"/>
      <c r="BG13" s="32" t="e">
        <f t="shared" si="5"/>
        <v>#DIV/0!</v>
      </c>
      <c r="BH13" s="34">
        <v>305</v>
      </c>
      <c r="BI13" s="32"/>
      <c r="BJ13" s="34">
        <v>450</v>
      </c>
      <c r="BK13" s="36">
        <f t="shared" si="6"/>
        <v>44.911111111111111</v>
      </c>
    </row>
    <row r="14" spans="1:63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7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8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3"/>
        <v>100</v>
      </c>
      <c r="AW14" s="34">
        <v>610</v>
      </c>
      <c r="AX14" s="34">
        <v>622</v>
      </c>
      <c r="AY14" s="34">
        <f t="shared" si="4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2"/>
        <v>59.517543859649123</v>
      </c>
      <c r="BE14" s="34">
        <v>3765</v>
      </c>
      <c r="BF14" s="34">
        <v>1920</v>
      </c>
      <c r="BG14" s="32">
        <f t="shared" si="5"/>
        <v>50.996015936254977</v>
      </c>
      <c r="BH14" s="34">
        <v>230</v>
      </c>
      <c r="BI14" s="32"/>
      <c r="BJ14" s="34">
        <v>588</v>
      </c>
      <c r="BK14" s="36">
        <f t="shared" si="6"/>
        <v>17.026014014628409</v>
      </c>
    </row>
    <row r="15" spans="1:63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7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8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3"/>
        <v>84.67400508044031</v>
      </c>
      <c r="AW15" s="34">
        <v>694</v>
      </c>
      <c r="AX15" s="34">
        <v>800</v>
      </c>
      <c r="AY15" s="34">
        <f t="shared" si="4"/>
        <v>115.27377521613833</v>
      </c>
      <c r="AZ15" s="34">
        <v>3901</v>
      </c>
      <c r="BA15" s="34">
        <v>2600</v>
      </c>
      <c r="BB15" s="34">
        <v>500</v>
      </c>
      <c r="BC15" s="34">
        <v>2100</v>
      </c>
      <c r="BD15" s="36">
        <f t="shared" si="2"/>
        <v>66.64957703153037</v>
      </c>
      <c r="BE15" s="34">
        <v>2700</v>
      </c>
      <c r="BF15" s="34">
        <v>9500</v>
      </c>
      <c r="BG15" s="32">
        <f t="shared" si="5"/>
        <v>351.85185185185185</v>
      </c>
      <c r="BH15" s="34">
        <v>574</v>
      </c>
      <c r="BI15" s="32"/>
      <c r="BJ15" s="34">
        <v>706</v>
      </c>
      <c r="BK15" s="36">
        <f t="shared" si="6"/>
        <v>35.831647106434637</v>
      </c>
    </row>
    <row r="16" spans="1:63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7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8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1662</v>
      </c>
      <c r="AV16" s="35">
        <f t="shared" si="3"/>
        <v>100</v>
      </c>
      <c r="AW16" s="34">
        <v>800</v>
      </c>
      <c r="AX16" s="34">
        <v>702</v>
      </c>
      <c r="AY16" s="34">
        <f t="shared" si="4"/>
        <v>87.75</v>
      </c>
      <c r="AZ16" s="34">
        <v>4900</v>
      </c>
      <c r="BA16" s="34">
        <v>5542</v>
      </c>
      <c r="BB16" s="34">
        <v>2052</v>
      </c>
      <c r="BC16" s="34">
        <v>1565</v>
      </c>
      <c r="BD16" s="36">
        <f t="shared" si="2"/>
        <v>113.10204081632654</v>
      </c>
      <c r="BE16" s="34">
        <v>10250</v>
      </c>
      <c r="BF16" s="34">
        <v>2875</v>
      </c>
      <c r="BG16" s="32">
        <f t="shared" si="5"/>
        <v>28.04878048780488</v>
      </c>
      <c r="BH16" s="34">
        <v>1400</v>
      </c>
      <c r="BI16" s="32">
        <v>96</v>
      </c>
      <c r="BJ16" s="34">
        <v>1316</v>
      </c>
      <c r="BK16" s="36">
        <f t="shared" si="6"/>
        <v>19.821259455629956</v>
      </c>
    </row>
    <row r="17" spans="1:63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7"/>
        <v>100</v>
      </c>
      <c r="K17" s="102">
        <v>0</v>
      </c>
      <c r="L17" s="101"/>
      <c r="M17" s="42"/>
      <c r="N17" s="101">
        <v>220</v>
      </c>
      <c r="O17" s="101"/>
      <c r="P17" s="101">
        <f t="shared" si="8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3"/>
        <v>100</v>
      </c>
      <c r="AW17" s="34">
        <v>210</v>
      </c>
      <c r="AX17" s="34">
        <v>200</v>
      </c>
      <c r="AY17" s="34">
        <f t="shared" si="4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2"/>
        <v>108</v>
      </c>
      <c r="BE17" s="34">
        <v>0</v>
      </c>
      <c r="BF17" s="34">
        <v>1000</v>
      </c>
      <c r="BG17" s="32" t="e">
        <f t="shared" si="5"/>
        <v>#DIV/0!</v>
      </c>
      <c r="BH17" s="34">
        <v>400</v>
      </c>
      <c r="BI17" s="32"/>
      <c r="BJ17" s="34">
        <v>254</v>
      </c>
      <c r="BK17" s="36">
        <f t="shared" si="6"/>
        <v>45.013320703333136</v>
      </c>
    </row>
    <row r="18" spans="1:63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7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8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 t="shared" si="3"/>
        <v>96.531413612565444</v>
      </c>
      <c r="AW18" s="34">
        <v>300</v>
      </c>
      <c r="AX18" s="34">
        <v>362</v>
      </c>
      <c r="AY18" s="34">
        <f t="shared" si="4"/>
        <v>120.66666666666667</v>
      </c>
      <c r="AZ18" s="34">
        <v>1000</v>
      </c>
      <c r="BA18" s="34">
        <v>1547</v>
      </c>
      <c r="BB18" s="34"/>
      <c r="BC18" s="34">
        <v>547</v>
      </c>
      <c r="BD18" s="36">
        <f t="shared" si="2"/>
        <v>154.69999999999999</v>
      </c>
      <c r="BE18" s="34">
        <v>2620</v>
      </c>
      <c r="BF18" s="34">
        <v>1100</v>
      </c>
      <c r="BG18" s="32">
        <f t="shared" si="5"/>
        <v>41.984732824427482</v>
      </c>
      <c r="BH18" s="34">
        <v>315</v>
      </c>
      <c r="BI18" s="32"/>
      <c r="BJ18" s="34">
        <v>380</v>
      </c>
      <c r="BK18" s="36">
        <f t="shared" si="6"/>
        <v>22.046110011871782</v>
      </c>
    </row>
    <row r="19" spans="1:63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7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8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3"/>
        <v>81.355932203389841</v>
      </c>
      <c r="AW19" s="34">
        <v>260</v>
      </c>
      <c r="AX19" s="34">
        <v>127</v>
      </c>
      <c r="AY19" s="34">
        <f t="shared" si="4"/>
        <v>48.846153846153847</v>
      </c>
      <c r="AZ19" s="34">
        <v>350</v>
      </c>
      <c r="BA19" s="34"/>
      <c r="BB19" s="34"/>
      <c r="BC19" s="34"/>
      <c r="BD19" s="36">
        <f t="shared" si="2"/>
        <v>0</v>
      </c>
      <c r="BE19" s="34">
        <v>2620</v>
      </c>
      <c r="BF19" s="34">
        <v>2720</v>
      </c>
      <c r="BG19" s="32">
        <f t="shared" si="5"/>
        <v>103.81679389312977</v>
      </c>
      <c r="BH19" s="34">
        <v>300</v>
      </c>
      <c r="BI19" s="32"/>
      <c r="BJ19" s="34">
        <v>257</v>
      </c>
      <c r="BK19" s="36">
        <f t="shared" si="6"/>
        <v>16.547482519528391</v>
      </c>
    </row>
    <row r="20" spans="1:63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7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8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3"/>
        <v>75.268817204301072</v>
      </c>
      <c r="AW20" s="34">
        <v>108</v>
      </c>
      <c r="AX20" s="34">
        <v>131</v>
      </c>
      <c r="AY20" s="34">
        <f t="shared" si="4"/>
        <v>121.2962962962963</v>
      </c>
      <c r="AZ20" s="34"/>
      <c r="BA20" s="34"/>
      <c r="BB20" s="34"/>
      <c r="BC20" s="34"/>
      <c r="BD20" s="36" t="e">
        <f t="shared" si="2"/>
        <v>#DIV/0!</v>
      </c>
      <c r="BE20" s="34">
        <v>2358</v>
      </c>
      <c r="BF20" s="34">
        <v>1310</v>
      </c>
      <c r="BG20" s="32">
        <f t="shared" si="5"/>
        <v>55.555555555555557</v>
      </c>
      <c r="BH20" s="34">
        <v>100</v>
      </c>
      <c r="BI20" s="32"/>
      <c r="BJ20" s="34">
        <v>135</v>
      </c>
      <c r="BK20" s="36">
        <f t="shared" si="6"/>
        <v>17.499498746867165</v>
      </c>
    </row>
    <row r="21" spans="1:63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7"/>
        <v>0</v>
      </c>
      <c r="K21" s="23">
        <v>0</v>
      </c>
      <c r="L21" s="20"/>
      <c r="M21" s="22"/>
      <c r="N21" s="20">
        <v>569</v>
      </c>
      <c r="O21" s="20"/>
      <c r="P21" s="20">
        <f t="shared" si="8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3"/>
        <v>100</v>
      </c>
      <c r="AW21" s="34"/>
      <c r="AX21" s="34"/>
      <c r="AY21" s="34" t="e">
        <f t="shared" si="4"/>
        <v>#DIV/0!</v>
      </c>
      <c r="AZ21" s="34"/>
      <c r="BA21" s="34"/>
      <c r="BB21" s="34"/>
      <c r="BC21" s="34"/>
      <c r="BD21" s="36" t="e">
        <f t="shared" si="2"/>
        <v>#DIV/0!</v>
      </c>
      <c r="BE21" s="34">
        <v>0</v>
      </c>
      <c r="BF21" s="34"/>
      <c r="BG21" s="32" t="e">
        <f t="shared" si="5"/>
        <v>#DIV/0!</v>
      </c>
      <c r="BH21" s="34"/>
      <c r="BI21" s="32"/>
      <c r="BJ21" s="34"/>
      <c r="BK21" s="36" t="e">
        <f t="shared" si="6"/>
        <v>#DIV/0!</v>
      </c>
    </row>
    <row r="22" spans="1:63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7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8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3"/>
        <v>96.029495178672718</v>
      </c>
      <c r="AW22" s="34">
        <v>360</v>
      </c>
      <c r="AX22" s="34">
        <v>770</v>
      </c>
      <c r="AY22" s="34">
        <f t="shared" si="4"/>
        <v>213.88888888888889</v>
      </c>
      <c r="AZ22" s="34">
        <v>1500</v>
      </c>
      <c r="BA22" s="34">
        <v>610</v>
      </c>
      <c r="BB22" s="34">
        <v>610</v>
      </c>
      <c r="BC22" s="34"/>
      <c r="BD22" s="36">
        <f t="shared" si="2"/>
        <v>40.666666666666664</v>
      </c>
      <c r="BE22" s="34">
        <v>0</v>
      </c>
      <c r="BF22" s="34"/>
      <c r="BG22" s="32" t="e">
        <f t="shared" si="5"/>
        <v>#DIV/0!</v>
      </c>
      <c r="BH22" s="34">
        <v>100</v>
      </c>
      <c r="BI22" s="32"/>
      <c r="BJ22" s="34">
        <v>217</v>
      </c>
      <c r="BK22" s="36">
        <f t="shared" si="6"/>
        <v>25.525345622119815</v>
      </c>
    </row>
    <row r="23" spans="1:63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7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8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570</v>
      </c>
      <c r="AV23" s="35">
        <f t="shared" si="3"/>
        <v>40.169133192389005</v>
      </c>
      <c r="AW23" s="34">
        <v>370</v>
      </c>
      <c r="AX23" s="34">
        <v>421</v>
      </c>
      <c r="AY23" s="34">
        <f t="shared" si="4"/>
        <v>113.78378378378378</v>
      </c>
      <c r="AZ23" s="34">
        <v>4500</v>
      </c>
      <c r="BA23" s="34">
        <v>3076</v>
      </c>
      <c r="BB23" s="34"/>
      <c r="BC23" s="34"/>
      <c r="BD23" s="36">
        <f t="shared" si="2"/>
        <v>68.355555555555554</v>
      </c>
      <c r="BE23" s="34">
        <v>1625</v>
      </c>
      <c r="BF23" s="34"/>
      <c r="BG23" s="32">
        <f t="shared" si="5"/>
        <v>0</v>
      </c>
      <c r="BH23" s="34">
        <v>60</v>
      </c>
      <c r="BI23" s="32"/>
      <c r="BJ23" s="34">
        <v>415</v>
      </c>
      <c r="BK23" s="36">
        <f t="shared" si="6"/>
        <v>29.76602409638555</v>
      </c>
    </row>
    <row r="24" spans="1:63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224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224"/>
      <c r="X24" s="48"/>
      <c r="Y24" s="224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3"/>
        <v>0</v>
      </c>
      <c r="AW24" s="34"/>
      <c r="AX24" s="34"/>
      <c r="AY24" s="34" t="e">
        <f t="shared" si="4"/>
        <v>#DIV/0!</v>
      </c>
      <c r="AZ24" s="34"/>
      <c r="BA24" s="34"/>
      <c r="BB24" s="34"/>
      <c r="BC24" s="34"/>
      <c r="BD24" s="36" t="e">
        <f t="shared" si="2"/>
        <v>#DIV/0!</v>
      </c>
      <c r="BE24" s="34"/>
      <c r="BF24" s="34"/>
      <c r="BG24" s="32" t="e">
        <f t="shared" si="5"/>
        <v>#DIV/0!</v>
      </c>
      <c r="BH24" s="34"/>
      <c r="BI24" s="32"/>
      <c r="BJ24" s="34"/>
      <c r="BK24" s="36" t="e">
        <f t="shared" si="6"/>
        <v>#DIV/0!</v>
      </c>
    </row>
    <row r="25" spans="1:63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224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224"/>
      <c r="X25" s="48"/>
      <c r="Y25" s="224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35">
        <f t="shared" si="3"/>
        <v>100</v>
      </c>
      <c r="AW25" s="34"/>
      <c r="AX25" s="34">
        <v>335</v>
      </c>
      <c r="AY25" s="34" t="e">
        <f t="shared" si="4"/>
        <v>#DIV/0!</v>
      </c>
      <c r="AZ25" s="34"/>
      <c r="BA25" s="34"/>
      <c r="BB25" s="34"/>
      <c r="BC25" s="34"/>
      <c r="BD25" s="36" t="e">
        <f t="shared" si="2"/>
        <v>#DIV/0!</v>
      </c>
      <c r="BE25" s="34"/>
      <c r="BF25" s="34"/>
      <c r="BG25" s="32" t="e">
        <f t="shared" si="5"/>
        <v>#DIV/0!</v>
      </c>
      <c r="BH25" s="34"/>
      <c r="BI25" s="37"/>
      <c r="BJ25" s="34"/>
      <c r="BK25" s="36" t="e">
        <f t="shared" si="6"/>
        <v>#DIV/0!</v>
      </c>
    </row>
    <row r="26" spans="1:63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230">
        <v>185</v>
      </c>
      <c r="AU26" s="63">
        <v>185</v>
      </c>
      <c r="AV26" s="35">
        <f t="shared" si="3"/>
        <v>100</v>
      </c>
      <c r="AW26" s="230"/>
      <c r="AX26" s="230"/>
      <c r="AY26" s="34" t="e">
        <f t="shared" si="4"/>
        <v>#DIV/0!</v>
      </c>
      <c r="AZ26" s="230"/>
      <c r="BA26" s="230">
        <v>1600</v>
      </c>
      <c r="BB26" s="230"/>
      <c r="BC26" s="230"/>
      <c r="BD26" s="36" t="e">
        <f t="shared" si="2"/>
        <v>#DIV/0!</v>
      </c>
      <c r="BE26" s="230"/>
      <c r="BF26" s="230"/>
      <c r="BG26" s="32" t="e">
        <f t="shared" si="5"/>
        <v>#DIV/0!</v>
      </c>
      <c r="BH26" s="230"/>
      <c r="BI26" s="64"/>
      <c r="BJ26" s="64"/>
      <c r="BK26" s="36" t="e">
        <f t="shared" si="6"/>
        <v>#DIV/0!</v>
      </c>
    </row>
    <row r="27" spans="1:63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69">
        <f>SUM(AU5:AU26)</f>
        <v>23965</v>
      </c>
      <c r="AV27" s="35">
        <f t="shared" si="3"/>
        <v>90.731836595615803</v>
      </c>
      <c r="AW27" s="69">
        <f t="shared" si="10"/>
        <v>10366</v>
      </c>
      <c r="AX27" s="69">
        <f t="shared" si="10"/>
        <v>9119</v>
      </c>
      <c r="AY27" s="34">
        <f t="shared" si="4"/>
        <v>87.970287478294424</v>
      </c>
      <c r="AZ27" s="69">
        <f t="shared" si="10"/>
        <v>72233</v>
      </c>
      <c r="BA27" s="71">
        <f t="shared" si="10"/>
        <v>81031</v>
      </c>
      <c r="BB27" s="72">
        <f t="shared" si="10"/>
        <v>12547</v>
      </c>
      <c r="BC27" s="72">
        <f t="shared" si="10"/>
        <v>28899</v>
      </c>
      <c r="BD27" s="36">
        <f t="shared" si="2"/>
        <v>112.18002851882103</v>
      </c>
      <c r="BE27" s="73">
        <f>SUM(BE5:BE26)</f>
        <v>70299</v>
      </c>
      <c r="BF27" s="73">
        <f t="shared" ref="BF27:BI27" si="11">SUM(BF5:BF26)</f>
        <v>23925</v>
      </c>
      <c r="BG27" s="34">
        <f t="shared" si="5"/>
        <v>34.033201041266594</v>
      </c>
      <c r="BH27" s="73">
        <f t="shared" si="11"/>
        <v>10630</v>
      </c>
      <c r="BI27" s="73">
        <f t="shared" si="11"/>
        <v>96</v>
      </c>
      <c r="BJ27" s="73">
        <f>SUM(BJ5:BJ26)</f>
        <v>13560</v>
      </c>
      <c r="BK27" s="36">
        <f t="shared" si="6"/>
        <v>25.745766906203556</v>
      </c>
    </row>
    <row r="28" spans="1:63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230">
        <v>15</v>
      </c>
      <c r="AM28" s="230">
        <v>15</v>
      </c>
      <c r="AN28" s="230">
        <v>13</v>
      </c>
      <c r="AO28" s="230">
        <v>5</v>
      </c>
      <c r="AP28" s="230">
        <v>20</v>
      </c>
      <c r="AQ28" s="230">
        <v>10</v>
      </c>
      <c r="AR28" s="230"/>
      <c r="AS28" s="61"/>
      <c r="AT28" s="83">
        <v>8554</v>
      </c>
      <c r="AU28" s="63">
        <v>8150</v>
      </c>
      <c r="AV28" s="35">
        <f t="shared" si="3"/>
        <v>95.277063362169741</v>
      </c>
      <c r="AW28" s="230">
        <v>2000</v>
      </c>
      <c r="AX28" s="230">
        <v>3000</v>
      </c>
      <c r="AY28" s="34">
        <f t="shared" si="4"/>
        <v>150</v>
      </c>
      <c r="AZ28" s="230">
        <v>4420</v>
      </c>
      <c r="BA28" s="230">
        <v>4500</v>
      </c>
      <c r="BB28" s="230">
        <v>800</v>
      </c>
      <c r="BC28" s="230"/>
      <c r="BD28" s="36">
        <f t="shared" si="2"/>
        <v>101.80995475113122</v>
      </c>
      <c r="BE28" s="230">
        <v>9400</v>
      </c>
      <c r="BF28" s="230">
        <v>7000</v>
      </c>
      <c r="BG28" s="34">
        <f t="shared" si="5"/>
        <v>74.468085106382972</v>
      </c>
      <c r="BH28" s="230">
        <v>2000</v>
      </c>
      <c r="BI28" s="64"/>
      <c r="BJ28" s="230">
        <v>2411</v>
      </c>
      <c r="BK28" s="36">
        <f t="shared" si="6"/>
        <v>15.87460979283547</v>
      </c>
    </row>
    <row r="29" spans="1:63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7">
        <f t="shared" si="12"/>
        <v>32115</v>
      </c>
      <c r="AV29" s="35">
        <f t="shared" si="3"/>
        <v>91.843738381902938</v>
      </c>
      <c r="AW29" s="87">
        <f t="shared" si="12"/>
        <v>12366</v>
      </c>
      <c r="AX29" s="87">
        <f t="shared" si="12"/>
        <v>12119</v>
      </c>
      <c r="AY29" s="34">
        <f t="shared" si="4"/>
        <v>98.002587740579003</v>
      </c>
      <c r="AZ29" s="87">
        <f t="shared" si="12"/>
        <v>76653</v>
      </c>
      <c r="BA29" s="88">
        <f t="shared" si="12"/>
        <v>85531</v>
      </c>
      <c r="BB29" s="85">
        <f t="shared" si="12"/>
        <v>13347</v>
      </c>
      <c r="BC29" s="89">
        <f t="shared" si="12"/>
        <v>28899</v>
      </c>
      <c r="BD29" s="36">
        <f t="shared" si="2"/>
        <v>111.58206462891212</v>
      </c>
      <c r="BE29" s="85">
        <f t="shared" si="12"/>
        <v>79699</v>
      </c>
      <c r="BF29" s="85">
        <f t="shared" si="12"/>
        <v>30925</v>
      </c>
      <c r="BG29" s="34">
        <f t="shared" si="5"/>
        <v>38.802243440946562</v>
      </c>
      <c r="BH29" s="85">
        <f t="shared" si="12"/>
        <v>12630</v>
      </c>
      <c r="BI29" s="89">
        <f t="shared" si="12"/>
        <v>96</v>
      </c>
      <c r="BJ29" s="85">
        <f>SUM(BJ27:BJ28)</f>
        <v>15971</v>
      </c>
      <c r="BK29" s="36">
        <f t="shared" si="6"/>
        <v>24.255606002044118</v>
      </c>
    </row>
    <row r="30" spans="1:63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27050</v>
      </c>
      <c r="AV30" s="35">
        <f t="shared" si="3"/>
        <v>95.731879954699878</v>
      </c>
      <c r="AW30" s="73">
        <v>10000</v>
      </c>
      <c r="AX30" s="73">
        <v>10957</v>
      </c>
      <c r="AY30" s="34">
        <f t="shared" si="4"/>
        <v>109.57</v>
      </c>
      <c r="AZ30" s="73">
        <v>58700</v>
      </c>
      <c r="BA30" s="73">
        <v>93311</v>
      </c>
      <c r="BB30" s="73">
        <v>14774</v>
      </c>
      <c r="BC30" s="73">
        <v>18931</v>
      </c>
      <c r="BD30" s="36">
        <f t="shared" si="2"/>
        <v>158.9625212947189</v>
      </c>
      <c r="BE30" s="73">
        <v>77935</v>
      </c>
      <c r="BF30" s="73">
        <v>41699</v>
      </c>
      <c r="BG30" s="34">
        <f t="shared" si="5"/>
        <v>53.504843780073145</v>
      </c>
      <c r="BH30" s="73">
        <v>10600</v>
      </c>
      <c r="BI30" s="73">
        <v>892</v>
      </c>
      <c r="BJ30" s="73">
        <v>13562</v>
      </c>
      <c r="BK30" s="36">
        <f t="shared" si="6"/>
        <v>31.321533464246073</v>
      </c>
    </row>
    <row r="31" spans="1:63" ht="18" x14ac:dyDescent="0.35">
      <c r="A31" s="92"/>
      <c r="B31" s="93"/>
    </row>
    <row r="32" spans="1:63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6">
    <mergeCell ref="AH1:AS1"/>
    <mergeCell ref="AU1:BK1"/>
    <mergeCell ref="A2:A4"/>
    <mergeCell ref="B2:B4"/>
    <mergeCell ref="C2:D2"/>
    <mergeCell ref="E2:J2"/>
    <mergeCell ref="K2:P2"/>
    <mergeCell ref="Q2:Q4"/>
    <mergeCell ref="R2:R4"/>
    <mergeCell ref="AF2:AF4"/>
    <mergeCell ref="V3:V4"/>
    <mergeCell ref="W3:X3"/>
    <mergeCell ref="Y3:Z3"/>
    <mergeCell ref="A1:Z1"/>
    <mergeCell ref="S2:Z2"/>
    <mergeCell ref="AB2:AB4"/>
    <mergeCell ref="AC2:AC4"/>
    <mergeCell ref="AD2:AD4"/>
    <mergeCell ref="AE2:AE4"/>
    <mergeCell ref="BH2:BI3"/>
    <mergeCell ref="AG2:AG4"/>
    <mergeCell ref="AH2:AI3"/>
    <mergeCell ref="AJ2:AK3"/>
    <mergeCell ref="AL2:AS2"/>
    <mergeCell ref="AT2:AV3"/>
    <mergeCell ref="AW2:AY3"/>
    <mergeCell ref="AL3:AM3"/>
    <mergeCell ref="AN3:AO3"/>
    <mergeCell ref="AP3:AQ3"/>
    <mergeCell ref="AR3:AS3"/>
    <mergeCell ref="AB32:AZ32"/>
    <mergeCell ref="BJ2:BJ4"/>
    <mergeCell ref="BK2:BK4"/>
    <mergeCell ref="C3:C4"/>
    <mergeCell ref="D3:D4"/>
    <mergeCell ref="E3:G3"/>
    <mergeCell ref="H3:J3"/>
    <mergeCell ref="K3:M3"/>
    <mergeCell ref="N3:P3"/>
    <mergeCell ref="S3:T3"/>
    <mergeCell ref="U3:U4"/>
    <mergeCell ref="AZ2:BA3"/>
    <mergeCell ref="BB2:BB3"/>
    <mergeCell ref="BC2:BC3"/>
    <mergeCell ref="BD2:BD3"/>
    <mergeCell ref="BE2:BG3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view="pageBreakPreview" zoomScale="60" zoomScaleNormal="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6" sqref="G6"/>
    </sheetView>
  </sheetViews>
  <sheetFormatPr defaultRowHeight="13.2" x14ac:dyDescent="0.25"/>
  <cols>
    <col min="1" max="1" width="6.6640625" customWidth="1"/>
    <col min="2" max="2" width="30" style="209" customWidth="1"/>
    <col min="3" max="3" width="10.6640625" customWidth="1"/>
    <col min="4" max="4" width="10.33203125" style="39" customWidth="1"/>
    <col min="5" max="5" width="10.6640625" customWidth="1"/>
    <col min="6" max="6" width="11.33203125" hidden="1" customWidth="1"/>
    <col min="7" max="7" width="9.6640625" customWidth="1"/>
    <col min="8" max="8" width="9.5546875" customWidth="1"/>
    <col min="9" max="9" width="7.109375" customWidth="1"/>
    <col min="10" max="10" width="10.6640625" customWidth="1"/>
    <col min="11" max="11" width="9.109375" customWidth="1"/>
    <col min="12" max="12" width="6.6640625" customWidth="1"/>
    <col min="13" max="13" width="8.33203125" customWidth="1"/>
    <col min="14" max="14" width="7.109375" bestFit="1" customWidth="1"/>
    <col min="15" max="15" width="9.44140625" customWidth="1"/>
    <col min="16" max="16" width="9.5546875" customWidth="1"/>
    <col min="17" max="17" width="8.88671875" customWidth="1"/>
    <col min="18" max="18" width="7" customWidth="1"/>
    <col min="19" max="19" width="7.6640625" customWidth="1"/>
    <col min="20" max="20" width="8.6640625" customWidth="1"/>
    <col min="21" max="21" width="9.5546875" customWidth="1"/>
    <col min="22" max="22" width="9" customWidth="1"/>
    <col min="23" max="23" width="7.6640625" customWidth="1"/>
    <col min="24" max="24" width="8.44140625" customWidth="1"/>
    <col min="25" max="25" width="10.5546875" customWidth="1"/>
    <col min="26" max="26" width="8.6640625" customWidth="1"/>
    <col min="27" max="27" width="6.6640625" customWidth="1"/>
    <col min="28" max="28" width="8.88671875" customWidth="1"/>
    <col min="29" max="29" width="10.44140625" customWidth="1"/>
    <col min="30" max="30" width="9.6640625" customWidth="1"/>
    <col min="31" max="31" width="7.88671875" customWidth="1"/>
    <col min="32" max="32" width="8.6640625" customWidth="1"/>
    <col min="33" max="33" width="8.44140625" customWidth="1"/>
    <col min="34" max="34" width="7.33203125" customWidth="1"/>
    <col min="40" max="40" width="12" customWidth="1"/>
  </cols>
  <sheetData>
    <row r="1" spans="1:40" ht="67.2" customHeight="1" x14ac:dyDescent="0.25">
      <c r="B1" s="323" t="str">
        <f>[1]ЗК!A1</f>
        <v>Оперативные данные о ходе полевых работ Можгинский район на 19 августа 2019 года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142"/>
      <c r="AE1" s="142"/>
      <c r="AF1" s="142"/>
      <c r="AG1" s="142"/>
      <c r="AH1" s="142"/>
      <c r="AI1" s="142"/>
      <c r="AJ1" s="142"/>
      <c r="AK1" s="142"/>
    </row>
    <row r="2" spans="1:40" ht="63.6" customHeight="1" x14ac:dyDescent="0.25">
      <c r="A2" s="324"/>
      <c r="B2" s="327" t="s">
        <v>0</v>
      </c>
      <c r="C2" s="330" t="s">
        <v>78</v>
      </c>
      <c r="D2" s="331"/>
      <c r="E2" s="331"/>
      <c r="F2" s="331"/>
      <c r="G2" s="331"/>
      <c r="H2" s="331"/>
      <c r="I2" s="331"/>
      <c r="J2" s="331"/>
      <c r="K2" s="332"/>
      <c r="L2" s="333" t="s">
        <v>79</v>
      </c>
      <c r="M2" s="336" t="s">
        <v>80</v>
      </c>
      <c r="N2" s="337"/>
      <c r="O2" s="338" t="s">
        <v>81</v>
      </c>
      <c r="P2" s="341" t="s">
        <v>82</v>
      </c>
      <c r="Q2" s="342"/>
      <c r="R2" s="343"/>
      <c r="S2" s="341" t="s">
        <v>83</v>
      </c>
      <c r="T2" s="342"/>
      <c r="U2" s="342"/>
      <c r="V2" s="343"/>
      <c r="W2" s="341" t="s">
        <v>84</v>
      </c>
      <c r="X2" s="343"/>
      <c r="Y2" s="341" t="s">
        <v>85</v>
      </c>
      <c r="Z2" s="342"/>
      <c r="AA2" s="343"/>
      <c r="AB2" s="341" t="s">
        <v>86</v>
      </c>
      <c r="AC2" s="342"/>
      <c r="AD2" s="342"/>
      <c r="AE2" s="343"/>
      <c r="AF2" s="311" t="s">
        <v>87</v>
      </c>
      <c r="AG2" s="311"/>
      <c r="AH2" s="311"/>
      <c r="AI2" s="311"/>
      <c r="AJ2" s="311"/>
      <c r="AK2" s="311"/>
      <c r="AL2" s="311"/>
      <c r="AM2" s="311"/>
    </row>
    <row r="3" spans="1:40" ht="38.4" customHeight="1" x14ac:dyDescent="0.3">
      <c r="A3" s="325"/>
      <c r="B3" s="328"/>
      <c r="C3" s="317" t="s">
        <v>40</v>
      </c>
      <c r="D3" s="318" t="s">
        <v>88</v>
      </c>
      <c r="E3" s="320" t="s">
        <v>89</v>
      </c>
      <c r="F3" s="321"/>
      <c r="G3" s="321"/>
      <c r="H3" s="321"/>
      <c r="I3" s="322"/>
      <c r="J3" s="311" t="s">
        <v>90</v>
      </c>
      <c r="K3" s="311" t="s">
        <v>91</v>
      </c>
      <c r="L3" s="334"/>
      <c r="M3" s="310" t="s">
        <v>40</v>
      </c>
      <c r="N3" s="311" t="s">
        <v>41</v>
      </c>
      <c r="O3" s="339"/>
      <c r="P3" s="310" t="s">
        <v>40</v>
      </c>
      <c r="Q3" s="311" t="s">
        <v>41</v>
      </c>
      <c r="R3" s="308" t="s">
        <v>32</v>
      </c>
      <c r="S3" s="311" t="s">
        <v>92</v>
      </c>
      <c r="T3" s="311"/>
      <c r="U3" s="311" t="s">
        <v>93</v>
      </c>
      <c r="V3" s="311"/>
      <c r="W3" s="308" t="s">
        <v>94</v>
      </c>
      <c r="X3" s="308" t="s">
        <v>90</v>
      </c>
      <c r="Y3" s="310" t="s">
        <v>40</v>
      </c>
      <c r="Z3" s="311" t="s">
        <v>41</v>
      </c>
      <c r="AA3" s="308" t="s">
        <v>32</v>
      </c>
      <c r="AB3" s="312" t="s">
        <v>95</v>
      </c>
      <c r="AC3" s="314" t="s">
        <v>41</v>
      </c>
      <c r="AD3" s="315"/>
      <c r="AE3" s="316"/>
      <c r="AF3" s="307" t="s">
        <v>36</v>
      </c>
      <c r="AG3" s="307"/>
      <c r="AH3" s="307" t="s">
        <v>37</v>
      </c>
      <c r="AI3" s="307"/>
      <c r="AJ3" s="307" t="s">
        <v>38</v>
      </c>
      <c r="AK3" s="307"/>
      <c r="AL3" s="307" t="s">
        <v>96</v>
      </c>
      <c r="AM3" s="307"/>
    </row>
    <row r="4" spans="1:40" ht="65.25" customHeight="1" x14ac:dyDescent="0.3">
      <c r="A4" s="326"/>
      <c r="B4" s="329"/>
      <c r="C4" s="317"/>
      <c r="D4" s="319"/>
      <c r="E4" s="144" t="s">
        <v>97</v>
      </c>
      <c r="F4" s="145" t="s">
        <v>98</v>
      </c>
      <c r="G4" s="144" t="s">
        <v>99</v>
      </c>
      <c r="H4" s="144" t="s">
        <v>100</v>
      </c>
      <c r="I4" s="144" t="s">
        <v>32</v>
      </c>
      <c r="J4" s="311"/>
      <c r="K4" s="311"/>
      <c r="L4" s="335"/>
      <c r="M4" s="310"/>
      <c r="N4" s="311"/>
      <c r="O4" s="340"/>
      <c r="P4" s="310"/>
      <c r="Q4" s="311"/>
      <c r="R4" s="309"/>
      <c r="S4" s="146" t="s">
        <v>40</v>
      </c>
      <c r="T4" s="147" t="s">
        <v>41</v>
      </c>
      <c r="U4" s="146" t="s">
        <v>40</v>
      </c>
      <c r="V4" s="147" t="s">
        <v>41</v>
      </c>
      <c r="W4" s="309"/>
      <c r="X4" s="309"/>
      <c r="Y4" s="310"/>
      <c r="Z4" s="311"/>
      <c r="AA4" s="309"/>
      <c r="AB4" s="313"/>
      <c r="AC4" s="60" t="s">
        <v>94</v>
      </c>
      <c r="AD4" s="60" t="s">
        <v>90</v>
      </c>
      <c r="AE4" s="60" t="s">
        <v>91</v>
      </c>
      <c r="AF4" s="60" t="s">
        <v>94</v>
      </c>
      <c r="AG4" s="60" t="s">
        <v>90</v>
      </c>
      <c r="AH4" s="60" t="s">
        <v>94</v>
      </c>
      <c r="AI4" s="148" t="s">
        <v>90</v>
      </c>
      <c r="AJ4" s="148" t="s">
        <v>94</v>
      </c>
      <c r="AK4" s="148" t="s">
        <v>90</v>
      </c>
      <c r="AL4" s="148" t="s">
        <v>94</v>
      </c>
      <c r="AM4" s="148" t="s">
        <v>90</v>
      </c>
      <c r="AN4" s="149" t="s">
        <v>101</v>
      </c>
    </row>
    <row r="5" spans="1:40" s="163" customFormat="1" ht="28.8" customHeight="1" x14ac:dyDescent="0.4">
      <c r="A5" s="150">
        <v>1</v>
      </c>
      <c r="B5" s="231" t="s">
        <v>42</v>
      </c>
      <c r="C5" s="152">
        <v>6244</v>
      </c>
      <c r="D5" s="153">
        <f t="shared" ref="D5:D25" si="0">E5+H5</f>
        <v>890</v>
      </c>
      <c r="E5" s="154">
        <v>520</v>
      </c>
      <c r="F5" s="155"/>
      <c r="G5" s="156">
        <f t="shared" ref="G5:G23" si="1">E5-AN5</f>
        <v>180</v>
      </c>
      <c r="H5" s="154">
        <v>370</v>
      </c>
      <c r="I5" s="157">
        <f>(E5+H5)/C5*100</f>
        <v>14.253683536194748</v>
      </c>
      <c r="J5" s="154">
        <v>2071.5</v>
      </c>
      <c r="K5" s="154">
        <f>J5/E5*10</f>
        <v>39.83653846153846</v>
      </c>
      <c r="L5" s="154">
        <v>13</v>
      </c>
      <c r="M5" s="158"/>
      <c r="N5" s="159"/>
      <c r="O5" s="34">
        <v>800</v>
      </c>
      <c r="P5" s="159">
        <v>821</v>
      </c>
      <c r="Q5" s="159"/>
      <c r="R5" s="160">
        <f>Q5/P5*100</f>
        <v>0</v>
      </c>
      <c r="S5" s="161"/>
      <c r="T5" s="159"/>
      <c r="U5" s="161"/>
      <c r="V5" s="159"/>
      <c r="W5" s="154"/>
      <c r="X5" s="154"/>
      <c r="Y5" s="158">
        <v>6000</v>
      </c>
      <c r="Z5" s="38"/>
      <c r="AA5" s="160">
        <f>Z5/Y5*100</f>
        <v>0</v>
      </c>
      <c r="AB5" s="152">
        <v>20</v>
      </c>
      <c r="AC5" s="159"/>
      <c r="AD5" s="159"/>
      <c r="AE5" s="159" t="e">
        <f t="shared" ref="AE5:AE17" si="2">AD5/AC5*10</f>
        <v>#DIV/0!</v>
      </c>
      <c r="AF5" s="159"/>
      <c r="AG5" s="159"/>
      <c r="AH5" s="159"/>
      <c r="AI5" s="159"/>
      <c r="AJ5" s="159"/>
      <c r="AK5" s="159"/>
      <c r="AL5" s="162"/>
      <c r="AM5" s="162"/>
      <c r="AN5" s="154">
        <v>340</v>
      </c>
    </row>
    <row r="6" spans="1:40" s="163" customFormat="1" ht="28.8" customHeight="1" x14ac:dyDescent="0.4">
      <c r="A6" s="150">
        <v>2</v>
      </c>
      <c r="B6" s="231" t="s">
        <v>43</v>
      </c>
      <c r="C6" s="152">
        <v>966</v>
      </c>
      <c r="D6" s="153">
        <f t="shared" si="0"/>
        <v>0</v>
      </c>
      <c r="E6" s="154"/>
      <c r="F6" s="155"/>
      <c r="G6" s="156">
        <f t="shared" si="1"/>
        <v>0</v>
      </c>
      <c r="H6" s="154"/>
      <c r="I6" s="157">
        <f t="shared" ref="I6:I27" si="3">(E6+H6)/C6*100</f>
        <v>0</v>
      </c>
      <c r="J6" s="154"/>
      <c r="K6" s="154" t="e">
        <f t="shared" ref="K6:K27" si="4">J6/E6*10</f>
        <v>#DIV/0!</v>
      </c>
      <c r="L6" s="154"/>
      <c r="M6" s="158"/>
      <c r="N6" s="159"/>
      <c r="O6" s="34"/>
      <c r="P6" s="159"/>
      <c r="Q6" s="159"/>
      <c r="R6" s="160"/>
      <c r="S6" s="161"/>
      <c r="T6" s="159"/>
      <c r="U6" s="161"/>
      <c r="V6" s="159"/>
      <c r="W6" s="159"/>
      <c r="X6" s="159"/>
      <c r="Y6" s="158">
        <v>986</v>
      </c>
      <c r="Z6" s="38"/>
      <c r="AA6" s="160">
        <f t="shared" ref="AA6:AA27" si="5">Z6/Y6*100</f>
        <v>0</v>
      </c>
      <c r="AB6" s="152">
        <v>20</v>
      </c>
      <c r="AC6" s="159"/>
      <c r="AD6" s="159"/>
      <c r="AE6" s="159" t="e">
        <f t="shared" si="2"/>
        <v>#DIV/0!</v>
      </c>
      <c r="AF6" s="159"/>
      <c r="AG6" s="159"/>
      <c r="AH6" s="159"/>
      <c r="AI6" s="159"/>
      <c r="AJ6" s="159"/>
      <c r="AK6" s="159"/>
      <c r="AL6" s="162"/>
      <c r="AM6" s="162"/>
      <c r="AN6" s="154"/>
    </row>
    <row r="7" spans="1:40" s="163" customFormat="1" ht="28.8" customHeight="1" x14ac:dyDescent="0.4">
      <c r="A7" s="150">
        <v>3</v>
      </c>
      <c r="B7" s="231" t="s">
        <v>44</v>
      </c>
      <c r="C7" s="152">
        <v>1700</v>
      </c>
      <c r="D7" s="153">
        <f t="shared" si="0"/>
        <v>220</v>
      </c>
      <c r="E7" s="154">
        <v>220</v>
      </c>
      <c r="F7" s="155"/>
      <c r="G7" s="156">
        <f t="shared" si="1"/>
        <v>80</v>
      </c>
      <c r="H7" s="154"/>
      <c r="I7" s="157">
        <f t="shared" si="3"/>
        <v>12.941176470588237</v>
      </c>
      <c r="J7" s="154">
        <v>940</v>
      </c>
      <c r="K7" s="164">
        <f t="shared" si="4"/>
        <v>42.727272727272727</v>
      </c>
      <c r="L7" s="154">
        <v>4</v>
      </c>
      <c r="M7" s="158"/>
      <c r="N7" s="159"/>
      <c r="O7" s="34">
        <v>260</v>
      </c>
      <c r="P7" s="159">
        <v>374</v>
      </c>
      <c r="Q7" s="159"/>
      <c r="R7" s="160">
        <f t="shared" ref="R7:R27" si="6">Q7/P7*100</f>
        <v>0</v>
      </c>
      <c r="S7" s="161"/>
      <c r="T7" s="159"/>
      <c r="U7" s="161"/>
      <c r="V7" s="159"/>
      <c r="W7" s="154"/>
      <c r="X7" s="154"/>
      <c r="Y7" s="158">
        <v>1600</v>
      </c>
      <c r="Z7" s="38"/>
      <c r="AA7" s="160">
        <f t="shared" si="5"/>
        <v>0</v>
      </c>
      <c r="AB7" s="152"/>
      <c r="AC7" s="159"/>
      <c r="AD7" s="159"/>
      <c r="AE7" s="159"/>
      <c r="AF7" s="159"/>
      <c r="AG7" s="159"/>
      <c r="AH7" s="159"/>
      <c r="AI7" s="159"/>
      <c r="AJ7" s="159"/>
      <c r="AK7" s="159"/>
      <c r="AL7" s="162"/>
      <c r="AM7" s="162"/>
      <c r="AN7" s="154">
        <v>140</v>
      </c>
    </row>
    <row r="8" spans="1:40" s="163" customFormat="1" ht="28.8" customHeight="1" x14ac:dyDescent="0.4">
      <c r="A8" s="150">
        <v>4</v>
      </c>
      <c r="B8" s="231" t="s">
        <v>45</v>
      </c>
      <c r="C8" s="152">
        <v>836</v>
      </c>
      <c r="D8" s="153">
        <f t="shared" si="0"/>
        <v>20</v>
      </c>
      <c r="E8" s="154">
        <v>20</v>
      </c>
      <c r="F8" s="155"/>
      <c r="G8" s="156">
        <f t="shared" si="1"/>
        <v>20</v>
      </c>
      <c r="H8" s="154"/>
      <c r="I8" s="157">
        <f t="shared" si="3"/>
        <v>2.3923444976076556</v>
      </c>
      <c r="J8" s="154">
        <v>33</v>
      </c>
      <c r="K8" s="164">
        <f t="shared" si="4"/>
        <v>16.5</v>
      </c>
      <c r="L8" s="154">
        <v>2</v>
      </c>
      <c r="M8" s="158"/>
      <c r="N8" s="159"/>
      <c r="O8" s="34">
        <v>120</v>
      </c>
      <c r="P8" s="159">
        <v>200</v>
      </c>
      <c r="Q8" s="159"/>
      <c r="R8" s="160">
        <f t="shared" si="6"/>
        <v>0</v>
      </c>
      <c r="S8" s="161"/>
      <c r="T8" s="159"/>
      <c r="U8" s="161"/>
      <c r="V8" s="159"/>
      <c r="W8" s="159"/>
      <c r="X8" s="159"/>
      <c r="Y8" s="158">
        <v>750</v>
      </c>
      <c r="Z8" s="38"/>
      <c r="AA8" s="160">
        <f t="shared" si="5"/>
        <v>0</v>
      </c>
      <c r="AB8" s="152">
        <v>34</v>
      </c>
      <c r="AC8" s="159"/>
      <c r="AD8" s="159"/>
      <c r="AE8" s="159" t="e">
        <f t="shared" si="2"/>
        <v>#DIV/0!</v>
      </c>
      <c r="AF8" s="159"/>
      <c r="AG8" s="159"/>
      <c r="AH8" s="159"/>
      <c r="AI8" s="159"/>
      <c r="AJ8" s="159"/>
      <c r="AK8" s="159"/>
      <c r="AL8" s="162"/>
      <c r="AM8" s="162"/>
      <c r="AN8" s="154"/>
    </row>
    <row r="9" spans="1:40" s="163" customFormat="1" ht="28.8" customHeight="1" x14ac:dyDescent="0.4">
      <c r="A9" s="150">
        <v>5</v>
      </c>
      <c r="B9" s="231" t="s">
        <v>46</v>
      </c>
      <c r="C9" s="152">
        <v>1768</v>
      </c>
      <c r="D9" s="153">
        <f t="shared" si="0"/>
        <v>64</v>
      </c>
      <c r="E9" s="154">
        <v>64</v>
      </c>
      <c r="F9" s="155"/>
      <c r="G9" s="156">
        <f t="shared" si="1"/>
        <v>50</v>
      </c>
      <c r="H9" s="154"/>
      <c r="I9" s="157">
        <f t="shared" si="3"/>
        <v>3.6199095022624439</v>
      </c>
      <c r="J9" s="154">
        <v>225</v>
      </c>
      <c r="K9" s="164">
        <f t="shared" si="4"/>
        <v>35.15625</v>
      </c>
      <c r="L9" s="154">
        <v>5</v>
      </c>
      <c r="M9" s="158"/>
      <c r="N9" s="159"/>
      <c r="O9" s="34"/>
      <c r="P9" s="159">
        <v>400</v>
      </c>
      <c r="Q9" s="159"/>
      <c r="R9" s="160">
        <f t="shared" si="6"/>
        <v>0</v>
      </c>
      <c r="S9" s="161"/>
      <c r="T9" s="159"/>
      <c r="U9" s="161"/>
      <c r="V9" s="159"/>
      <c r="W9" s="159"/>
      <c r="X9" s="159"/>
      <c r="Y9" s="158">
        <v>1300</v>
      </c>
      <c r="Z9" s="38"/>
      <c r="AA9" s="160">
        <f t="shared" si="5"/>
        <v>0</v>
      </c>
      <c r="AB9" s="152"/>
      <c r="AC9" s="159"/>
      <c r="AD9" s="159"/>
      <c r="AE9" s="159"/>
      <c r="AF9" s="159"/>
      <c r="AG9" s="159"/>
      <c r="AH9" s="159"/>
      <c r="AI9" s="159"/>
      <c r="AJ9" s="159"/>
      <c r="AK9" s="159"/>
      <c r="AL9" s="162"/>
      <c r="AM9" s="162"/>
      <c r="AN9" s="154">
        <v>14</v>
      </c>
    </row>
    <row r="10" spans="1:40" s="163" customFormat="1" ht="28.8" customHeight="1" x14ac:dyDescent="0.4">
      <c r="A10" s="150">
        <v>6</v>
      </c>
      <c r="B10" s="231" t="s">
        <v>47</v>
      </c>
      <c r="C10" s="152">
        <v>635</v>
      </c>
      <c r="D10" s="153">
        <f t="shared" si="0"/>
        <v>0</v>
      </c>
      <c r="E10" s="154"/>
      <c r="F10" s="155"/>
      <c r="G10" s="156">
        <f t="shared" si="1"/>
        <v>0</v>
      </c>
      <c r="H10" s="154"/>
      <c r="I10" s="157">
        <f t="shared" si="3"/>
        <v>0</v>
      </c>
      <c r="J10" s="164"/>
      <c r="K10" s="164" t="e">
        <f t="shared" si="4"/>
        <v>#DIV/0!</v>
      </c>
      <c r="L10" s="154"/>
      <c r="M10" s="158"/>
      <c r="N10" s="159"/>
      <c r="O10" s="34"/>
      <c r="P10" s="159">
        <v>0</v>
      </c>
      <c r="Q10" s="159"/>
      <c r="R10" s="160" t="e">
        <f t="shared" si="6"/>
        <v>#DIV/0!</v>
      </c>
      <c r="S10" s="161"/>
      <c r="T10" s="159"/>
      <c r="U10" s="161"/>
      <c r="V10" s="159"/>
      <c r="W10" s="159"/>
      <c r="X10" s="159"/>
      <c r="Y10" s="158">
        <v>930</v>
      </c>
      <c r="Z10" s="38"/>
      <c r="AA10" s="160">
        <f t="shared" si="5"/>
        <v>0</v>
      </c>
      <c r="AB10" s="152">
        <v>40</v>
      </c>
      <c r="AC10" s="159"/>
      <c r="AD10" s="159"/>
      <c r="AE10" s="159" t="e">
        <f t="shared" si="2"/>
        <v>#DIV/0!</v>
      </c>
      <c r="AF10" s="159"/>
      <c r="AG10" s="159"/>
      <c r="AH10" s="159"/>
      <c r="AI10" s="159"/>
      <c r="AJ10" s="159"/>
      <c r="AK10" s="159"/>
      <c r="AL10" s="162"/>
      <c r="AM10" s="162"/>
      <c r="AN10" s="154"/>
    </row>
    <row r="11" spans="1:40" s="163" customFormat="1" ht="28.8" customHeight="1" x14ac:dyDescent="0.4">
      <c r="A11" s="150">
        <v>7</v>
      </c>
      <c r="B11" s="231" t="s">
        <v>48</v>
      </c>
      <c r="C11" s="152">
        <v>500</v>
      </c>
      <c r="D11" s="153">
        <f t="shared" si="0"/>
        <v>65</v>
      </c>
      <c r="E11" s="154">
        <v>65</v>
      </c>
      <c r="F11" s="155"/>
      <c r="G11" s="156">
        <f t="shared" si="1"/>
        <v>39</v>
      </c>
      <c r="H11" s="154"/>
      <c r="I11" s="157">
        <f t="shared" si="3"/>
        <v>13</v>
      </c>
      <c r="J11" s="154">
        <v>230</v>
      </c>
      <c r="K11" s="164">
        <f t="shared" si="4"/>
        <v>35.384615384615387</v>
      </c>
      <c r="L11" s="154">
        <v>2</v>
      </c>
      <c r="M11" s="158"/>
      <c r="N11" s="159"/>
      <c r="O11" s="34">
        <v>50</v>
      </c>
      <c r="P11" s="159">
        <v>50</v>
      </c>
      <c r="Q11" s="159"/>
      <c r="R11" s="160">
        <f t="shared" si="6"/>
        <v>0</v>
      </c>
      <c r="S11" s="161"/>
      <c r="T11" s="159"/>
      <c r="U11" s="161"/>
      <c r="V11" s="159"/>
      <c r="W11" s="159"/>
      <c r="X11" s="159"/>
      <c r="Y11" s="158">
        <v>500</v>
      </c>
      <c r="Z11" s="38">
        <v>100</v>
      </c>
      <c r="AA11" s="160">
        <f t="shared" si="5"/>
        <v>20</v>
      </c>
      <c r="AB11" s="152">
        <v>10</v>
      </c>
      <c r="AC11" s="159"/>
      <c r="AD11" s="159"/>
      <c r="AE11" s="159" t="e">
        <f t="shared" si="2"/>
        <v>#DIV/0!</v>
      </c>
      <c r="AF11" s="159"/>
      <c r="AG11" s="159"/>
      <c r="AH11" s="159"/>
      <c r="AI11" s="159"/>
      <c r="AJ11" s="159"/>
      <c r="AK11" s="159"/>
      <c r="AL11" s="162"/>
      <c r="AM11" s="162"/>
      <c r="AN11" s="154">
        <v>26</v>
      </c>
    </row>
    <row r="12" spans="1:40" s="163" customFormat="1" ht="28.8" customHeight="1" x14ac:dyDescent="0.4">
      <c r="A12" s="150">
        <v>8</v>
      </c>
      <c r="B12" s="231" t="s">
        <v>49</v>
      </c>
      <c r="C12" s="152">
        <v>1503</v>
      </c>
      <c r="D12" s="153">
        <f t="shared" si="0"/>
        <v>101</v>
      </c>
      <c r="E12" s="154">
        <v>101</v>
      </c>
      <c r="F12" s="155"/>
      <c r="G12" s="156">
        <f t="shared" si="1"/>
        <v>68</v>
      </c>
      <c r="H12" s="154"/>
      <c r="I12" s="157">
        <f t="shared" si="3"/>
        <v>6.7198935462408516</v>
      </c>
      <c r="J12" s="154">
        <v>242</v>
      </c>
      <c r="K12" s="154">
        <f t="shared" si="4"/>
        <v>23.96039603960396</v>
      </c>
      <c r="L12" s="154">
        <v>4</v>
      </c>
      <c r="M12" s="158"/>
      <c r="N12" s="159"/>
      <c r="O12" s="34">
        <v>100</v>
      </c>
      <c r="P12" s="159">
        <v>200</v>
      </c>
      <c r="Q12" s="159"/>
      <c r="R12" s="165">
        <f t="shared" si="6"/>
        <v>0</v>
      </c>
      <c r="S12" s="161"/>
      <c r="T12" s="159"/>
      <c r="U12" s="161"/>
      <c r="V12" s="159"/>
      <c r="W12" s="159"/>
      <c r="X12" s="159"/>
      <c r="Y12" s="158">
        <v>1610</v>
      </c>
      <c r="Z12" s="38"/>
      <c r="AA12" s="160">
        <f t="shared" si="5"/>
        <v>0</v>
      </c>
      <c r="AB12" s="152">
        <v>50</v>
      </c>
      <c r="AC12" s="159"/>
      <c r="AD12" s="159"/>
      <c r="AE12" s="159" t="e">
        <f t="shared" si="2"/>
        <v>#DIV/0!</v>
      </c>
      <c r="AF12" s="161">
        <v>12</v>
      </c>
      <c r="AG12" s="159"/>
      <c r="AH12" s="161">
        <v>12</v>
      </c>
      <c r="AI12" s="159"/>
      <c r="AJ12" s="161">
        <v>30</v>
      </c>
      <c r="AK12" s="159"/>
      <c r="AL12" s="161">
        <v>2</v>
      </c>
      <c r="AM12" s="162"/>
      <c r="AN12" s="154">
        <v>33</v>
      </c>
    </row>
    <row r="13" spans="1:40" s="163" customFormat="1" ht="28.8" customHeight="1" x14ac:dyDescent="0.4">
      <c r="A13" s="150">
        <v>9</v>
      </c>
      <c r="B13" s="231" t="s">
        <v>50</v>
      </c>
      <c r="C13" s="152">
        <v>1113</v>
      </c>
      <c r="D13" s="153">
        <f t="shared" si="0"/>
        <v>35</v>
      </c>
      <c r="E13" s="154">
        <v>35</v>
      </c>
      <c r="F13" s="155"/>
      <c r="G13" s="156">
        <f t="shared" si="1"/>
        <v>35</v>
      </c>
      <c r="H13" s="154"/>
      <c r="I13" s="157">
        <f t="shared" si="3"/>
        <v>3.1446540880503147</v>
      </c>
      <c r="J13" s="154">
        <v>101</v>
      </c>
      <c r="K13" s="154">
        <f t="shared" si="4"/>
        <v>28.857142857142858</v>
      </c>
      <c r="L13" s="154">
        <v>2</v>
      </c>
      <c r="M13" s="158"/>
      <c r="N13" s="159"/>
      <c r="O13" s="34">
        <v>200</v>
      </c>
      <c r="P13" s="159">
        <v>100</v>
      </c>
      <c r="Q13" s="159"/>
      <c r="R13" s="160">
        <f t="shared" si="6"/>
        <v>0</v>
      </c>
      <c r="S13" s="161"/>
      <c r="T13" s="159"/>
      <c r="U13" s="161"/>
      <c r="V13" s="159"/>
      <c r="W13" s="159"/>
      <c r="X13" s="159"/>
      <c r="Y13" s="158">
        <v>800</v>
      </c>
      <c r="Z13" s="38"/>
      <c r="AA13" s="160">
        <f t="shared" si="5"/>
        <v>0</v>
      </c>
      <c r="AB13" s="152"/>
      <c r="AC13" s="159"/>
      <c r="AD13" s="159"/>
      <c r="AE13" s="159" t="e">
        <f t="shared" si="2"/>
        <v>#DIV/0!</v>
      </c>
      <c r="AF13" s="159"/>
      <c r="AG13" s="159"/>
      <c r="AH13" s="159"/>
      <c r="AI13" s="159"/>
      <c r="AJ13" s="159"/>
      <c r="AK13" s="159"/>
      <c r="AL13" s="162"/>
      <c r="AM13" s="162"/>
      <c r="AN13" s="154"/>
    </row>
    <row r="14" spans="1:40" s="163" customFormat="1" ht="28.8" customHeight="1" x14ac:dyDescent="0.4">
      <c r="A14" s="150">
        <v>10</v>
      </c>
      <c r="B14" s="231" t="s">
        <v>102</v>
      </c>
      <c r="C14" s="152">
        <v>1004</v>
      </c>
      <c r="D14" s="153">
        <f t="shared" si="0"/>
        <v>21</v>
      </c>
      <c r="E14" s="154">
        <v>21</v>
      </c>
      <c r="F14" s="155"/>
      <c r="G14" s="156">
        <f t="shared" si="1"/>
        <v>21</v>
      </c>
      <c r="H14" s="154"/>
      <c r="I14" s="157">
        <f t="shared" si="3"/>
        <v>2.0916334661354581</v>
      </c>
      <c r="J14" s="154">
        <v>65</v>
      </c>
      <c r="K14" s="154">
        <f t="shared" si="4"/>
        <v>30.952380952380953</v>
      </c>
      <c r="L14" s="154">
        <v>3</v>
      </c>
      <c r="M14" s="158"/>
      <c r="N14" s="159"/>
      <c r="O14" s="34"/>
      <c r="P14" s="159">
        <v>155</v>
      </c>
      <c r="Q14" s="159"/>
      <c r="R14" s="165">
        <f t="shared" si="6"/>
        <v>0</v>
      </c>
      <c r="S14" s="161"/>
      <c r="T14" s="159"/>
      <c r="U14" s="161"/>
      <c r="V14" s="159"/>
      <c r="W14" s="159"/>
      <c r="X14" s="159"/>
      <c r="Y14" s="158">
        <v>800</v>
      </c>
      <c r="Z14" s="38">
        <v>20</v>
      </c>
      <c r="AA14" s="160">
        <f t="shared" si="5"/>
        <v>2.5</v>
      </c>
      <c r="AB14" s="152"/>
      <c r="AC14" s="159"/>
      <c r="AD14" s="159"/>
      <c r="AE14" s="159"/>
      <c r="AF14" s="159"/>
      <c r="AG14" s="159"/>
      <c r="AH14" s="159"/>
      <c r="AI14" s="159"/>
      <c r="AJ14" s="159"/>
      <c r="AK14" s="159"/>
      <c r="AL14" s="162"/>
      <c r="AM14" s="162"/>
      <c r="AN14" s="154"/>
    </row>
    <row r="15" spans="1:40" s="163" customFormat="1" ht="28.8" customHeight="1" x14ac:dyDescent="0.4">
      <c r="A15" s="150">
        <v>11</v>
      </c>
      <c r="B15" s="231" t="s">
        <v>52</v>
      </c>
      <c r="C15" s="152">
        <v>1610</v>
      </c>
      <c r="D15" s="153">
        <f t="shared" si="0"/>
        <v>60</v>
      </c>
      <c r="E15" s="154">
        <v>60</v>
      </c>
      <c r="F15" s="155"/>
      <c r="G15" s="156">
        <f t="shared" si="1"/>
        <v>40</v>
      </c>
      <c r="H15" s="154"/>
      <c r="I15" s="157">
        <f t="shared" si="3"/>
        <v>3.7267080745341614</v>
      </c>
      <c r="J15" s="154">
        <v>120</v>
      </c>
      <c r="K15" s="154">
        <f t="shared" si="4"/>
        <v>20</v>
      </c>
      <c r="L15" s="154">
        <v>3</v>
      </c>
      <c r="M15" s="158"/>
      <c r="N15" s="159"/>
      <c r="O15" s="34"/>
      <c r="P15" s="159">
        <v>400</v>
      </c>
      <c r="Q15" s="159"/>
      <c r="R15" s="160">
        <f t="shared" si="6"/>
        <v>0</v>
      </c>
      <c r="S15" s="161"/>
      <c r="T15" s="159"/>
      <c r="U15" s="161"/>
      <c r="V15" s="159"/>
      <c r="W15" s="159"/>
      <c r="X15" s="159"/>
      <c r="Y15" s="158">
        <v>1000</v>
      </c>
      <c r="Z15" s="38">
        <v>150</v>
      </c>
      <c r="AA15" s="160">
        <f t="shared" si="5"/>
        <v>15</v>
      </c>
      <c r="AB15" s="152"/>
      <c r="AC15" s="159"/>
      <c r="AD15" s="159"/>
      <c r="AE15" s="159"/>
      <c r="AF15" s="159"/>
      <c r="AG15" s="159"/>
      <c r="AH15" s="159"/>
      <c r="AI15" s="159"/>
      <c r="AJ15" s="159"/>
      <c r="AK15" s="159"/>
      <c r="AL15" s="162"/>
      <c r="AM15" s="162"/>
      <c r="AN15" s="154">
        <v>20</v>
      </c>
    </row>
    <row r="16" spans="1:40" s="163" customFormat="1" ht="28.8" customHeight="1" x14ac:dyDescent="0.4">
      <c r="A16" s="150">
        <v>12</v>
      </c>
      <c r="B16" s="231" t="s">
        <v>53</v>
      </c>
      <c r="C16" s="152">
        <v>1743</v>
      </c>
      <c r="D16" s="153">
        <f t="shared" si="0"/>
        <v>220</v>
      </c>
      <c r="E16" s="154">
        <v>220</v>
      </c>
      <c r="F16" s="155"/>
      <c r="G16" s="156">
        <f t="shared" si="1"/>
        <v>50</v>
      </c>
      <c r="H16" s="154"/>
      <c r="I16" s="166">
        <f t="shared" si="3"/>
        <v>12.621916236374068</v>
      </c>
      <c r="J16" s="154">
        <v>594</v>
      </c>
      <c r="K16" s="154">
        <f t="shared" si="4"/>
        <v>27</v>
      </c>
      <c r="L16" s="154">
        <v>3</v>
      </c>
      <c r="M16" s="158">
        <v>355</v>
      </c>
      <c r="N16" s="159"/>
      <c r="O16" s="34">
        <v>50</v>
      </c>
      <c r="P16" s="159">
        <v>450</v>
      </c>
      <c r="Q16" s="159"/>
      <c r="R16" s="160">
        <f t="shared" si="6"/>
        <v>0</v>
      </c>
      <c r="S16" s="161"/>
      <c r="T16" s="159"/>
      <c r="U16" s="161"/>
      <c r="V16" s="159"/>
      <c r="W16" s="159"/>
      <c r="X16" s="159"/>
      <c r="Y16" s="158">
        <v>1770</v>
      </c>
      <c r="Z16" s="44">
        <v>140</v>
      </c>
      <c r="AA16" s="160">
        <f t="shared" si="5"/>
        <v>7.9096045197740121</v>
      </c>
      <c r="AB16" s="152"/>
      <c r="AC16" s="159"/>
      <c r="AD16" s="159"/>
      <c r="AE16" s="159"/>
      <c r="AF16" s="159"/>
      <c r="AG16" s="159"/>
      <c r="AH16" s="159"/>
      <c r="AI16" s="159"/>
      <c r="AJ16" s="159"/>
      <c r="AK16" s="159"/>
      <c r="AL16" s="162"/>
      <c r="AM16" s="162"/>
      <c r="AN16" s="154">
        <v>170</v>
      </c>
    </row>
    <row r="17" spans="1:41" s="163" customFormat="1" ht="28.8" customHeight="1" x14ac:dyDescent="0.4">
      <c r="A17" s="150">
        <v>13</v>
      </c>
      <c r="B17" s="231" t="s">
        <v>54</v>
      </c>
      <c r="C17" s="152">
        <v>520</v>
      </c>
      <c r="D17" s="153">
        <f t="shared" si="0"/>
        <v>20</v>
      </c>
      <c r="E17" s="154">
        <v>20</v>
      </c>
      <c r="F17" s="155"/>
      <c r="G17" s="156">
        <f t="shared" si="1"/>
        <v>20</v>
      </c>
      <c r="H17" s="154"/>
      <c r="I17" s="167">
        <f t="shared" si="3"/>
        <v>3.8461538461538463</v>
      </c>
      <c r="J17" s="154">
        <v>50</v>
      </c>
      <c r="K17" s="164">
        <f t="shared" si="4"/>
        <v>25</v>
      </c>
      <c r="L17" s="154">
        <v>2</v>
      </c>
      <c r="M17" s="158"/>
      <c r="N17" s="159"/>
      <c r="O17" s="34"/>
      <c r="P17" s="159">
        <v>0</v>
      </c>
      <c r="Q17" s="159"/>
      <c r="R17" s="160" t="e">
        <f t="shared" si="6"/>
        <v>#DIV/0!</v>
      </c>
      <c r="S17" s="161"/>
      <c r="T17" s="159"/>
      <c r="U17" s="161"/>
      <c r="V17" s="159"/>
      <c r="W17" s="159"/>
      <c r="X17" s="159"/>
      <c r="Y17" s="158">
        <v>530</v>
      </c>
      <c r="Z17" s="38"/>
      <c r="AA17" s="160">
        <f t="shared" si="5"/>
        <v>0</v>
      </c>
      <c r="AB17" s="152">
        <v>10</v>
      </c>
      <c r="AC17" s="159"/>
      <c r="AD17" s="159"/>
      <c r="AE17" s="159" t="e">
        <f t="shared" si="2"/>
        <v>#DIV/0!</v>
      </c>
      <c r="AF17" s="159"/>
      <c r="AG17" s="159"/>
      <c r="AH17" s="159"/>
      <c r="AI17" s="159"/>
      <c r="AJ17" s="159"/>
      <c r="AK17" s="159"/>
      <c r="AL17" s="162"/>
      <c r="AM17" s="162"/>
      <c r="AN17" s="154"/>
    </row>
    <row r="18" spans="1:41" s="163" customFormat="1" ht="28.8" customHeight="1" x14ac:dyDescent="0.4">
      <c r="A18" s="150">
        <v>14</v>
      </c>
      <c r="B18" s="231" t="s">
        <v>55</v>
      </c>
      <c r="C18" s="152">
        <v>1308</v>
      </c>
      <c r="D18" s="153">
        <f t="shared" si="0"/>
        <v>27</v>
      </c>
      <c r="E18" s="154">
        <v>27</v>
      </c>
      <c r="F18" s="155"/>
      <c r="G18" s="156">
        <f t="shared" si="1"/>
        <v>27</v>
      </c>
      <c r="H18" s="154"/>
      <c r="I18" s="166">
        <f t="shared" si="3"/>
        <v>2.0642201834862388</v>
      </c>
      <c r="J18" s="154">
        <v>62</v>
      </c>
      <c r="K18" s="164">
        <f t="shared" si="4"/>
        <v>22.962962962962962</v>
      </c>
      <c r="L18" s="154">
        <v>3</v>
      </c>
      <c r="M18" s="158"/>
      <c r="N18" s="159"/>
      <c r="O18" s="34">
        <v>70</v>
      </c>
      <c r="P18" s="159">
        <v>300</v>
      </c>
      <c r="Q18" s="159"/>
      <c r="R18" s="160">
        <f t="shared" si="6"/>
        <v>0</v>
      </c>
      <c r="S18" s="161"/>
      <c r="T18" s="159"/>
      <c r="U18" s="161"/>
      <c r="V18" s="159"/>
      <c r="W18" s="159"/>
      <c r="X18" s="159"/>
      <c r="Y18" s="158">
        <v>1100</v>
      </c>
      <c r="Z18" s="38"/>
      <c r="AA18" s="160">
        <f t="shared" si="5"/>
        <v>0</v>
      </c>
      <c r="AB18" s="152"/>
      <c r="AC18" s="159"/>
      <c r="AD18" s="159"/>
      <c r="AE18" s="159"/>
      <c r="AF18" s="159"/>
      <c r="AG18" s="159"/>
      <c r="AH18" s="159"/>
      <c r="AI18" s="159"/>
      <c r="AJ18" s="159"/>
      <c r="AK18" s="159"/>
      <c r="AL18" s="162"/>
      <c r="AM18" s="162"/>
      <c r="AN18" s="154"/>
    </row>
    <row r="19" spans="1:41" s="163" customFormat="1" ht="28.8" customHeight="1" x14ac:dyDescent="0.4">
      <c r="A19" s="150">
        <v>16</v>
      </c>
      <c r="B19" s="231" t="s">
        <v>56</v>
      </c>
      <c r="C19" s="152">
        <v>457</v>
      </c>
      <c r="D19" s="153">
        <f t="shared" si="0"/>
        <v>0</v>
      </c>
      <c r="E19" s="154"/>
      <c r="F19" s="155"/>
      <c r="G19" s="156">
        <f t="shared" si="1"/>
        <v>0</v>
      </c>
      <c r="H19" s="154"/>
      <c r="I19" s="166">
        <f t="shared" si="3"/>
        <v>0</v>
      </c>
      <c r="J19" s="154"/>
      <c r="K19" s="154" t="e">
        <f t="shared" si="4"/>
        <v>#DIV/0!</v>
      </c>
      <c r="L19" s="154"/>
      <c r="M19" s="158"/>
      <c r="N19" s="159"/>
      <c r="O19" s="34"/>
      <c r="P19" s="159">
        <v>40</v>
      </c>
      <c r="Q19" s="159"/>
      <c r="R19" s="160">
        <f t="shared" si="6"/>
        <v>0</v>
      </c>
      <c r="S19" s="161"/>
      <c r="T19" s="159"/>
      <c r="U19" s="161"/>
      <c r="V19" s="159"/>
      <c r="W19" s="159"/>
      <c r="X19" s="159"/>
      <c r="Y19" s="158">
        <v>310</v>
      </c>
      <c r="Z19" s="38"/>
      <c r="AA19" s="160">
        <f t="shared" si="5"/>
        <v>0</v>
      </c>
      <c r="AB19" s="152"/>
      <c r="AC19" s="159"/>
      <c r="AD19" s="159"/>
      <c r="AE19" s="159"/>
      <c r="AF19" s="159"/>
      <c r="AG19" s="159"/>
      <c r="AH19" s="159"/>
      <c r="AI19" s="159"/>
      <c r="AJ19" s="159"/>
      <c r="AK19" s="159"/>
      <c r="AL19" s="162"/>
      <c r="AM19" s="162"/>
      <c r="AN19" s="154"/>
    </row>
    <row r="20" spans="1:41" s="163" customFormat="1" ht="28.8" customHeight="1" x14ac:dyDescent="0.4">
      <c r="A20" s="150">
        <v>17</v>
      </c>
      <c r="B20" s="231" t="s">
        <v>57</v>
      </c>
      <c r="C20" s="152">
        <v>130</v>
      </c>
      <c r="D20" s="153">
        <f t="shared" si="0"/>
        <v>0</v>
      </c>
      <c r="E20" s="154"/>
      <c r="F20" s="155"/>
      <c r="G20" s="156">
        <f t="shared" si="1"/>
        <v>0</v>
      </c>
      <c r="H20" s="154"/>
      <c r="I20" s="166">
        <f t="shared" si="3"/>
        <v>0</v>
      </c>
      <c r="J20" s="154"/>
      <c r="K20" s="154" t="e">
        <f t="shared" si="4"/>
        <v>#DIV/0!</v>
      </c>
      <c r="L20" s="154"/>
      <c r="M20" s="158"/>
      <c r="N20" s="159"/>
      <c r="O20" s="34"/>
      <c r="P20" s="159">
        <v>30</v>
      </c>
      <c r="Q20" s="159"/>
      <c r="R20" s="160">
        <f t="shared" si="6"/>
        <v>0</v>
      </c>
      <c r="S20" s="161"/>
      <c r="T20" s="159"/>
      <c r="U20" s="161"/>
      <c r="V20" s="159"/>
      <c r="W20" s="159"/>
      <c r="X20" s="159"/>
      <c r="Y20" s="158">
        <v>210</v>
      </c>
      <c r="Z20" s="38"/>
      <c r="AA20" s="160">
        <f t="shared" si="5"/>
        <v>0</v>
      </c>
      <c r="AB20" s="152"/>
      <c r="AC20" s="159"/>
      <c r="AD20" s="159"/>
      <c r="AE20" s="159"/>
      <c r="AF20" s="159"/>
      <c r="AG20" s="159"/>
      <c r="AH20" s="159"/>
      <c r="AI20" s="159"/>
      <c r="AJ20" s="159"/>
      <c r="AK20" s="159"/>
      <c r="AL20" s="162"/>
      <c r="AM20" s="162"/>
      <c r="AN20" s="154"/>
    </row>
    <row r="21" spans="1:41" s="163" customFormat="1" ht="28.8" customHeight="1" x14ac:dyDescent="0.4">
      <c r="A21" s="150">
        <v>18</v>
      </c>
      <c r="B21" s="246" t="s">
        <v>58</v>
      </c>
      <c r="C21" s="152">
        <v>100</v>
      </c>
      <c r="D21" s="153">
        <f t="shared" si="0"/>
        <v>0</v>
      </c>
      <c r="E21" s="154"/>
      <c r="F21" s="155"/>
      <c r="G21" s="156">
        <f t="shared" si="1"/>
        <v>0</v>
      </c>
      <c r="H21" s="154"/>
      <c r="I21" s="167">
        <f t="shared" si="3"/>
        <v>0</v>
      </c>
      <c r="J21" s="154"/>
      <c r="K21" s="164" t="e">
        <f t="shared" si="4"/>
        <v>#DIV/0!</v>
      </c>
      <c r="L21" s="154"/>
      <c r="M21" s="158"/>
      <c r="N21" s="159"/>
      <c r="O21" s="34"/>
      <c r="P21" s="159"/>
      <c r="Q21" s="159"/>
      <c r="R21" s="160"/>
      <c r="S21" s="161"/>
      <c r="T21" s="159"/>
      <c r="U21" s="161"/>
      <c r="V21" s="159"/>
      <c r="W21" s="159"/>
      <c r="X21" s="159"/>
      <c r="Y21" s="158">
        <v>330</v>
      </c>
      <c r="Z21" s="38"/>
      <c r="AA21" s="160">
        <f t="shared" si="5"/>
        <v>0</v>
      </c>
      <c r="AB21" s="152">
        <v>100</v>
      </c>
      <c r="AC21" s="169"/>
      <c r="AD21" s="159"/>
      <c r="AE21" s="159" t="e">
        <f>AD21/AC21*10</f>
        <v>#DIV/0!</v>
      </c>
      <c r="AF21" s="159"/>
      <c r="AG21" s="159"/>
      <c r="AH21" s="159"/>
      <c r="AI21" s="159"/>
      <c r="AJ21" s="159"/>
      <c r="AK21" s="159"/>
      <c r="AL21" s="162"/>
      <c r="AM21" s="162"/>
      <c r="AN21" s="154"/>
    </row>
    <row r="22" spans="1:41" s="163" customFormat="1" ht="28.8" customHeight="1" x14ac:dyDescent="0.4">
      <c r="A22" s="150">
        <v>20</v>
      </c>
      <c r="B22" s="246" t="s">
        <v>59</v>
      </c>
      <c r="C22" s="152">
        <v>200</v>
      </c>
      <c r="D22" s="153">
        <f t="shared" si="0"/>
        <v>6</v>
      </c>
      <c r="E22" s="154">
        <v>6</v>
      </c>
      <c r="F22" s="155"/>
      <c r="G22" s="156">
        <f t="shared" si="1"/>
        <v>6</v>
      </c>
      <c r="H22" s="154"/>
      <c r="I22" s="167">
        <f t="shared" si="3"/>
        <v>3</v>
      </c>
      <c r="J22" s="154">
        <v>12</v>
      </c>
      <c r="K22" s="154">
        <f t="shared" si="4"/>
        <v>20</v>
      </c>
      <c r="L22" s="154">
        <v>2</v>
      </c>
      <c r="M22" s="158"/>
      <c r="N22" s="159"/>
      <c r="O22" s="34"/>
      <c r="P22" s="159"/>
      <c r="Q22" s="159"/>
      <c r="R22" s="160"/>
      <c r="S22" s="161"/>
      <c r="T22" s="159"/>
      <c r="U22" s="161"/>
      <c r="V22" s="159"/>
      <c r="W22" s="159"/>
      <c r="X22" s="159"/>
      <c r="Y22" s="158">
        <v>257</v>
      </c>
      <c r="Z22" s="38"/>
      <c r="AA22" s="160">
        <f t="shared" si="5"/>
        <v>0</v>
      </c>
      <c r="AB22" s="152"/>
      <c r="AC22" s="159"/>
      <c r="AD22" s="159"/>
      <c r="AE22" s="159"/>
      <c r="AF22" s="159"/>
      <c r="AG22" s="159"/>
      <c r="AH22" s="159"/>
      <c r="AI22" s="159"/>
      <c r="AJ22" s="159"/>
      <c r="AK22" s="159"/>
      <c r="AL22" s="162"/>
      <c r="AM22" s="162"/>
      <c r="AN22" s="154"/>
    </row>
    <row r="23" spans="1:41" ht="28.8" customHeight="1" x14ac:dyDescent="0.4">
      <c r="A23" s="150">
        <v>22</v>
      </c>
      <c r="B23" s="246" t="s">
        <v>60</v>
      </c>
      <c r="C23" s="152">
        <v>979</v>
      </c>
      <c r="D23" s="153">
        <f t="shared" si="0"/>
        <v>0</v>
      </c>
      <c r="E23" s="154"/>
      <c r="F23" s="155"/>
      <c r="G23" s="156">
        <f t="shared" si="1"/>
        <v>0</v>
      </c>
      <c r="H23" s="154"/>
      <c r="I23" s="166">
        <f t="shared" si="3"/>
        <v>0</v>
      </c>
      <c r="J23" s="154"/>
      <c r="K23" s="154" t="e">
        <f t="shared" si="4"/>
        <v>#DIV/0!</v>
      </c>
      <c r="L23" s="154"/>
      <c r="M23" s="158"/>
      <c r="N23" s="159"/>
      <c r="O23" s="34">
        <v>83</v>
      </c>
      <c r="P23" s="159">
        <v>82</v>
      </c>
      <c r="Q23" s="159"/>
      <c r="R23" s="160">
        <f t="shared" si="6"/>
        <v>0</v>
      </c>
      <c r="S23" s="161"/>
      <c r="T23" s="159"/>
      <c r="U23" s="161"/>
      <c r="V23" s="159"/>
      <c r="W23" s="159"/>
      <c r="X23" s="159"/>
      <c r="Y23" s="158">
        <v>1200</v>
      </c>
      <c r="Z23" s="38"/>
      <c r="AA23" s="160">
        <f t="shared" si="5"/>
        <v>0</v>
      </c>
      <c r="AB23" s="152"/>
      <c r="AC23" s="159"/>
      <c r="AD23" s="159"/>
      <c r="AE23" s="159"/>
      <c r="AF23" s="159"/>
      <c r="AG23" s="159"/>
      <c r="AH23" s="159"/>
      <c r="AI23" s="159"/>
      <c r="AJ23" s="159"/>
      <c r="AK23" s="159"/>
      <c r="AL23" s="64"/>
      <c r="AM23" s="64"/>
      <c r="AN23" s="154"/>
    </row>
    <row r="24" spans="1:41" s="178" customFormat="1" ht="28.8" customHeight="1" x14ac:dyDescent="0.4">
      <c r="A24" s="170"/>
      <c r="B24" s="171" t="s">
        <v>103</v>
      </c>
      <c r="C24" s="172">
        <f>SUM(C5:C23)</f>
        <v>23316</v>
      </c>
      <c r="D24" s="172">
        <f>SUM(D5:D23)</f>
        <v>1749</v>
      </c>
      <c r="E24" s="172">
        <f>SUM(E5:E23)</f>
        <v>1379</v>
      </c>
      <c r="F24" s="155">
        <f t="shared" ref="F24:F26" si="7">C24-D24</f>
        <v>21567</v>
      </c>
      <c r="G24" s="156">
        <f>SUM(G5:G23)</f>
        <v>636</v>
      </c>
      <c r="H24" s="172">
        <f>SUM(H5:H23)</f>
        <v>370</v>
      </c>
      <c r="I24" s="173">
        <f t="shared" si="3"/>
        <v>7.5012866700977874</v>
      </c>
      <c r="J24" s="172">
        <f>SUM(J5:J23)</f>
        <v>4745.5</v>
      </c>
      <c r="K24" s="174">
        <f t="shared" si="4"/>
        <v>34.412617839013777</v>
      </c>
      <c r="L24" s="154">
        <f t="shared" ref="L24:Q24" si="8">SUM(L5:L23)</f>
        <v>48</v>
      </c>
      <c r="M24" s="172">
        <f t="shared" si="8"/>
        <v>355</v>
      </c>
      <c r="N24" s="172">
        <f t="shared" si="8"/>
        <v>0</v>
      </c>
      <c r="O24" s="172">
        <f t="shared" si="8"/>
        <v>1733</v>
      </c>
      <c r="P24" s="172">
        <f t="shared" si="8"/>
        <v>3602</v>
      </c>
      <c r="Q24" s="172">
        <f t="shared" si="8"/>
        <v>0</v>
      </c>
      <c r="R24" s="160">
        <f t="shared" si="6"/>
        <v>0</v>
      </c>
      <c r="S24" s="172">
        <f t="shared" ref="S24:Z24" si="9">SUM(S5:S23)</f>
        <v>0</v>
      </c>
      <c r="T24" s="172">
        <f t="shared" si="9"/>
        <v>0</v>
      </c>
      <c r="U24" s="172">
        <f t="shared" si="9"/>
        <v>0</v>
      </c>
      <c r="V24" s="172">
        <f t="shared" si="9"/>
        <v>0</v>
      </c>
      <c r="W24" s="172">
        <f t="shared" si="9"/>
        <v>0</v>
      </c>
      <c r="X24" s="172">
        <f t="shared" si="9"/>
        <v>0</v>
      </c>
      <c r="Y24" s="172">
        <f t="shared" si="9"/>
        <v>21983</v>
      </c>
      <c r="Z24" s="172">
        <f t="shared" si="9"/>
        <v>410</v>
      </c>
      <c r="AA24" s="160">
        <f t="shared" si="5"/>
        <v>1.8650775599326752</v>
      </c>
      <c r="AB24" s="172">
        <f>SUM(AB5:AB23)</f>
        <v>284</v>
      </c>
      <c r="AC24" s="175">
        <f>SUM(AC5:AC23)</f>
        <v>0</v>
      </c>
      <c r="AD24" s="176">
        <f>SUM(AD5:AD23)</f>
        <v>0</v>
      </c>
      <c r="AE24" s="177" t="e">
        <f t="shared" ref="AE24:AE27" si="10">AD24/AC24*10</f>
        <v>#DIV/0!</v>
      </c>
      <c r="AF24" s="172">
        <f t="shared" ref="AF24:AM24" si="11">SUM(AF5:AF23)</f>
        <v>12</v>
      </c>
      <c r="AG24" s="172">
        <f t="shared" si="11"/>
        <v>0</v>
      </c>
      <c r="AH24" s="172">
        <f t="shared" si="11"/>
        <v>12</v>
      </c>
      <c r="AI24" s="172">
        <f t="shared" si="11"/>
        <v>0</v>
      </c>
      <c r="AJ24" s="172">
        <f t="shared" si="11"/>
        <v>30</v>
      </c>
      <c r="AK24" s="172">
        <f t="shared" si="11"/>
        <v>0</v>
      </c>
      <c r="AL24" s="172">
        <f t="shared" si="11"/>
        <v>2</v>
      </c>
      <c r="AM24" s="172">
        <f t="shared" si="11"/>
        <v>0</v>
      </c>
      <c r="AN24" s="172"/>
      <c r="AO24" s="178">
        <f>AG24+AI24+AK24+AM24</f>
        <v>0</v>
      </c>
    </row>
    <row r="25" spans="1:41" s="188" customFormat="1" ht="28.8" customHeight="1" x14ac:dyDescent="0.4">
      <c r="A25" s="179"/>
      <c r="B25" s="180" t="s">
        <v>67</v>
      </c>
      <c r="C25" s="181">
        <v>5971</v>
      </c>
      <c r="D25" s="153">
        <f t="shared" si="0"/>
        <v>0</v>
      </c>
      <c r="E25" s="181"/>
      <c r="F25" s="155">
        <f t="shared" si="7"/>
        <v>5971</v>
      </c>
      <c r="G25" s="156">
        <f t="shared" ref="G25" si="12">E25-AN25</f>
        <v>0</v>
      </c>
      <c r="H25" s="181"/>
      <c r="I25" s="157">
        <f t="shared" si="3"/>
        <v>0</v>
      </c>
      <c r="J25" s="181"/>
      <c r="K25" s="182" t="e">
        <f t="shared" si="4"/>
        <v>#DIV/0!</v>
      </c>
      <c r="L25" s="181"/>
      <c r="M25" s="183"/>
      <c r="N25" s="183"/>
      <c r="O25" s="34"/>
      <c r="P25" s="183">
        <v>100</v>
      </c>
      <c r="Q25" s="183"/>
      <c r="R25" s="160">
        <f t="shared" si="6"/>
        <v>0</v>
      </c>
      <c r="S25" s="184"/>
      <c r="T25" s="183"/>
      <c r="U25" s="184"/>
      <c r="V25" s="183"/>
      <c r="W25" s="183"/>
      <c r="X25" s="183"/>
      <c r="Y25" s="183">
        <v>9000</v>
      </c>
      <c r="Z25" s="38"/>
      <c r="AA25" s="160">
        <f t="shared" si="5"/>
        <v>0</v>
      </c>
      <c r="AB25" s="181">
        <v>1519</v>
      </c>
      <c r="AC25" s="181">
        <v>200</v>
      </c>
      <c r="AD25" s="181">
        <v>3000</v>
      </c>
      <c r="AE25" s="177">
        <f t="shared" si="10"/>
        <v>150</v>
      </c>
      <c r="AF25" s="185">
        <v>17.5</v>
      </c>
      <c r="AG25" s="183"/>
      <c r="AH25" s="183">
        <v>16</v>
      </c>
      <c r="AI25" s="183"/>
      <c r="AJ25" s="183">
        <v>42.5</v>
      </c>
      <c r="AK25" s="183"/>
      <c r="AL25" s="186">
        <v>3</v>
      </c>
      <c r="AM25" s="186"/>
      <c r="AN25" s="181"/>
      <c r="AO25" s="187">
        <f t="shared" ref="AO25:AO26" si="13">AG25+AI25+AK25+AM25</f>
        <v>0</v>
      </c>
    </row>
    <row r="26" spans="1:41" s="187" customFormat="1" ht="28.8" customHeight="1" x14ac:dyDescent="0.4">
      <c r="A26" s="170"/>
      <c r="B26" s="189" t="s">
        <v>68</v>
      </c>
      <c r="C26" s="181">
        <f>SUM(C24:C25)</f>
        <v>29287</v>
      </c>
      <c r="D26" s="181">
        <f t="shared" ref="D26:H26" si="14">SUM(D24:D25)</f>
        <v>1749</v>
      </c>
      <c r="E26" s="181">
        <f t="shared" si="14"/>
        <v>1379</v>
      </c>
      <c r="F26" s="155">
        <f t="shared" si="7"/>
        <v>27538</v>
      </c>
      <c r="G26" s="156">
        <f>G24+G25</f>
        <v>636</v>
      </c>
      <c r="H26" s="181">
        <f t="shared" si="14"/>
        <v>370</v>
      </c>
      <c r="I26" s="190">
        <f t="shared" si="3"/>
        <v>5.9719329395294842</v>
      </c>
      <c r="J26" s="181">
        <f t="shared" ref="J26:AM26" si="15">SUM(J24:J25)</f>
        <v>4745.5</v>
      </c>
      <c r="K26" s="191">
        <f t="shared" si="4"/>
        <v>34.412617839013777</v>
      </c>
      <c r="L26" s="181">
        <f t="shared" si="15"/>
        <v>48</v>
      </c>
      <c r="M26" s="181">
        <f t="shared" si="15"/>
        <v>355</v>
      </c>
      <c r="N26" s="181">
        <f t="shared" si="15"/>
        <v>0</v>
      </c>
      <c r="O26" s="181">
        <f t="shared" si="15"/>
        <v>1733</v>
      </c>
      <c r="P26" s="181">
        <f t="shared" si="15"/>
        <v>3702</v>
      </c>
      <c r="Q26" s="181">
        <f t="shared" si="15"/>
        <v>0</v>
      </c>
      <c r="R26" s="160">
        <f t="shared" si="6"/>
        <v>0</v>
      </c>
      <c r="S26" s="181">
        <f t="shared" si="15"/>
        <v>0</v>
      </c>
      <c r="T26" s="181">
        <f t="shared" si="15"/>
        <v>0</v>
      </c>
      <c r="U26" s="181">
        <f t="shared" si="15"/>
        <v>0</v>
      </c>
      <c r="V26" s="181">
        <f t="shared" si="15"/>
        <v>0</v>
      </c>
      <c r="W26" s="181">
        <f t="shared" si="15"/>
        <v>0</v>
      </c>
      <c r="X26" s="181">
        <f t="shared" si="15"/>
        <v>0</v>
      </c>
      <c r="Y26" s="181">
        <f t="shared" si="15"/>
        <v>30983</v>
      </c>
      <c r="Z26" s="181">
        <f t="shared" si="15"/>
        <v>410</v>
      </c>
      <c r="AA26" s="160">
        <f t="shared" si="5"/>
        <v>1.3233063292773457</v>
      </c>
      <c r="AB26" s="181">
        <f t="shared" si="15"/>
        <v>1803</v>
      </c>
      <c r="AC26" s="192">
        <f t="shared" si="15"/>
        <v>200</v>
      </c>
      <c r="AD26" s="193">
        <f t="shared" si="15"/>
        <v>3000</v>
      </c>
      <c r="AE26" s="177">
        <f t="shared" si="10"/>
        <v>150</v>
      </c>
      <c r="AF26" s="181">
        <f t="shared" si="15"/>
        <v>29.5</v>
      </c>
      <c r="AG26" s="181">
        <f t="shared" si="15"/>
        <v>0</v>
      </c>
      <c r="AH26" s="181">
        <f t="shared" si="15"/>
        <v>28</v>
      </c>
      <c r="AI26" s="181">
        <f t="shared" si="15"/>
        <v>0</v>
      </c>
      <c r="AJ26" s="181">
        <f t="shared" si="15"/>
        <v>72.5</v>
      </c>
      <c r="AK26" s="181">
        <f t="shared" si="15"/>
        <v>0</v>
      </c>
      <c r="AL26" s="181">
        <f t="shared" si="15"/>
        <v>5</v>
      </c>
      <c r="AM26" s="181">
        <f t="shared" si="15"/>
        <v>0</v>
      </c>
      <c r="AN26" s="181"/>
      <c r="AO26" s="187">
        <f t="shared" si="13"/>
        <v>0</v>
      </c>
    </row>
    <row r="27" spans="1:41" s="205" customFormat="1" ht="28.8" customHeight="1" x14ac:dyDescent="0.4">
      <c r="A27" s="194"/>
      <c r="B27" s="195" t="s">
        <v>104</v>
      </c>
      <c r="C27" s="196">
        <v>22373</v>
      </c>
      <c r="D27" s="197">
        <v>7481</v>
      </c>
      <c r="E27" s="197">
        <v>6341</v>
      </c>
      <c r="F27" s="155"/>
      <c r="G27" s="198"/>
      <c r="H27" s="197">
        <v>1140</v>
      </c>
      <c r="I27" s="199">
        <f t="shared" si="3"/>
        <v>33.437625709560628</v>
      </c>
      <c r="J27" s="197">
        <v>18406</v>
      </c>
      <c r="K27" s="200">
        <f t="shared" si="4"/>
        <v>29.026967355306734</v>
      </c>
      <c r="L27" s="197">
        <v>44</v>
      </c>
      <c r="M27" s="201">
        <v>555</v>
      </c>
      <c r="N27" s="202">
        <v>26</v>
      </c>
      <c r="O27" s="247">
        <v>2783</v>
      </c>
      <c r="P27" s="201">
        <v>4149</v>
      </c>
      <c r="Q27" s="202"/>
      <c r="R27" s="203">
        <f t="shared" si="6"/>
        <v>0</v>
      </c>
      <c r="S27" s="201">
        <v>925</v>
      </c>
      <c r="T27" s="202">
        <v>937</v>
      </c>
      <c r="U27" s="201">
        <v>4487</v>
      </c>
      <c r="V27" s="202">
        <v>108</v>
      </c>
      <c r="W27" s="202">
        <v>170</v>
      </c>
      <c r="X27" s="202">
        <v>49.9</v>
      </c>
      <c r="Y27" s="201">
        <v>21054</v>
      </c>
      <c r="Z27" s="73">
        <v>2588</v>
      </c>
      <c r="AA27" s="203">
        <f t="shared" si="5"/>
        <v>12.292201006934549</v>
      </c>
      <c r="AB27" s="196">
        <v>366</v>
      </c>
      <c r="AC27" s="197">
        <v>3.5</v>
      </c>
      <c r="AD27" s="197">
        <v>43.5</v>
      </c>
      <c r="AE27" s="204">
        <f t="shared" si="10"/>
        <v>124.28571428571429</v>
      </c>
      <c r="AF27" s="197">
        <v>20</v>
      </c>
      <c r="AG27" s="197"/>
      <c r="AH27" s="197">
        <v>18.5</v>
      </c>
      <c r="AI27" s="197"/>
      <c r="AJ27" s="197">
        <v>30</v>
      </c>
      <c r="AK27" s="197"/>
      <c r="AL27" s="197"/>
      <c r="AM27" s="197"/>
      <c r="AN27" s="197"/>
    </row>
    <row r="28" spans="1:41" ht="28.8" customHeight="1" x14ac:dyDescent="0.3">
      <c r="A28" s="32"/>
      <c r="B28" s="32"/>
      <c r="O28" s="248"/>
      <c r="Z28" s="65"/>
    </row>
    <row r="29" spans="1:41" ht="17.399999999999999" x14ac:dyDescent="0.25">
      <c r="O29" s="249"/>
      <c r="Z29" s="85"/>
    </row>
    <row r="30" spans="1:41" ht="29.4" customHeight="1" x14ac:dyDescent="0.45">
      <c r="B30" s="206"/>
      <c r="E30" s="207"/>
      <c r="F30" s="207"/>
      <c r="O30" s="248"/>
      <c r="Z30" s="65"/>
    </row>
    <row r="33" spans="2:2" ht="22.95" customHeight="1" x14ac:dyDescent="0.55000000000000004">
      <c r="B33" s="208"/>
    </row>
    <row r="34" spans="2:2" ht="13.2" customHeight="1" x14ac:dyDescent="0.55000000000000004">
      <c r="B34" s="208"/>
    </row>
    <row r="35" spans="2:2" ht="46.2" customHeight="1" x14ac:dyDescent="0.55000000000000004">
      <c r="B35" s="208"/>
    </row>
  </sheetData>
  <mergeCells count="36">
    <mergeCell ref="AL3:AM3"/>
    <mergeCell ref="X3:X4"/>
    <mergeCell ref="Y3:Y4"/>
    <mergeCell ref="Z3:Z4"/>
    <mergeCell ref="AA3:AA4"/>
    <mergeCell ref="AB3:AB4"/>
    <mergeCell ref="AC3:AE3"/>
    <mergeCell ref="AF2:AM2"/>
    <mergeCell ref="C3:C4"/>
    <mergeCell ref="D3:D4"/>
    <mergeCell ref="E3:I3"/>
    <mergeCell ref="J3:J4"/>
    <mergeCell ref="K3:K4"/>
    <mergeCell ref="M3:M4"/>
    <mergeCell ref="N3:N4"/>
    <mergeCell ref="P3:P4"/>
    <mergeCell ref="Q3:Q4"/>
    <mergeCell ref="R3:R4"/>
    <mergeCell ref="S3:T3"/>
    <mergeCell ref="U3:V3"/>
    <mergeCell ref="AF3:AG3"/>
    <mergeCell ref="AH3:AI3"/>
    <mergeCell ref="AJ3:AK3"/>
    <mergeCell ref="B1:AC1"/>
    <mergeCell ref="A2:A4"/>
    <mergeCell ref="B2:B4"/>
    <mergeCell ref="C2:K2"/>
    <mergeCell ref="L2:L4"/>
    <mergeCell ref="M2:N2"/>
    <mergeCell ref="O2:O4"/>
    <mergeCell ref="P2:R2"/>
    <mergeCell ref="S2:V2"/>
    <mergeCell ref="W2:X2"/>
    <mergeCell ref="W3:W4"/>
    <mergeCell ref="Y2:AA2"/>
    <mergeCell ref="AB2:AE2"/>
  </mergeCells>
  <pageMargins left="0.11811023622047245" right="0.11811023622047245" top="0.35433070866141736" bottom="0.35433070866141736" header="0.31496062992125984" footer="0.31496062992125984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3"/>
  <sheetViews>
    <sheetView view="pageBreakPreview" zoomScale="60" zoomScaleNormal="60" workbookViewId="0">
      <selection activeCell="BG19" sqref="BG19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0" customWidth="1"/>
    <col min="51" max="51" width="7.44140625" customWidth="1"/>
    <col min="52" max="52" width="8.6640625" customWidth="1"/>
    <col min="53" max="53" width="11.332031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</cols>
  <sheetData>
    <row r="1" spans="1:63" ht="43.95" customHeight="1" x14ac:dyDescent="0.25">
      <c r="A1" s="278" t="s">
        <v>109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37"/>
      <c r="AB1" s="237"/>
      <c r="AC1" s="237"/>
      <c r="AD1" s="237"/>
      <c r="AE1" s="237"/>
      <c r="AF1" s="237"/>
      <c r="AG1" s="237"/>
      <c r="AH1" s="259" t="str">
        <f>A1</f>
        <v>Оперативные данные о ходе полевых работ Можгинский район на 16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16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3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233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</row>
    <row r="3" spans="1:63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</row>
    <row r="4" spans="1:63" s="3" customFormat="1" ht="28.95" customHeight="1" x14ac:dyDescent="0.25">
      <c r="A4" s="263"/>
      <c r="B4" s="266"/>
      <c r="C4" s="275"/>
      <c r="D4" s="290"/>
      <c r="E4" s="5" t="s">
        <v>40</v>
      </c>
      <c r="F4" s="235" t="s">
        <v>41</v>
      </c>
      <c r="G4" s="235" t="s">
        <v>32</v>
      </c>
      <c r="H4" s="7" t="s">
        <v>40</v>
      </c>
      <c r="I4" s="235" t="s">
        <v>41</v>
      </c>
      <c r="J4" s="235" t="s">
        <v>32</v>
      </c>
      <c r="K4" s="7" t="s">
        <v>40</v>
      </c>
      <c r="L4" s="235" t="s">
        <v>41</v>
      </c>
      <c r="M4" s="235" t="s">
        <v>32</v>
      </c>
      <c r="N4" s="8" t="s">
        <v>40</v>
      </c>
      <c r="O4" s="232" t="s">
        <v>41</v>
      </c>
      <c r="P4" s="232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236"/>
      <c r="AM4" s="236" t="s">
        <v>41</v>
      </c>
      <c r="AN4" s="236" t="s">
        <v>40</v>
      </c>
      <c r="AO4" s="236" t="s">
        <v>41</v>
      </c>
      <c r="AP4" s="236" t="s">
        <v>40</v>
      </c>
      <c r="AQ4" s="236" t="s">
        <v>41</v>
      </c>
      <c r="AR4" s="236" t="s">
        <v>40</v>
      </c>
      <c r="AS4" s="17" t="s">
        <v>41</v>
      </c>
      <c r="AT4" s="236" t="s">
        <v>40</v>
      </c>
      <c r="AU4" s="17" t="s">
        <v>41</v>
      </c>
      <c r="AV4" s="17" t="s">
        <v>32</v>
      </c>
      <c r="AW4" s="236" t="s">
        <v>40</v>
      </c>
      <c r="AX4" s="236" t="s">
        <v>41</v>
      </c>
      <c r="AY4" s="17" t="s">
        <v>32</v>
      </c>
      <c r="AZ4" s="236" t="s">
        <v>40</v>
      </c>
      <c r="BA4" s="236" t="s">
        <v>41</v>
      </c>
      <c r="BB4" s="236" t="s">
        <v>41</v>
      </c>
      <c r="BC4" s="236" t="s">
        <v>41</v>
      </c>
      <c r="BD4" s="17" t="s">
        <v>32</v>
      </c>
      <c r="BE4" s="236" t="s">
        <v>40</v>
      </c>
      <c r="BF4" s="236" t="s">
        <v>41</v>
      </c>
      <c r="BG4" s="17" t="s">
        <v>32</v>
      </c>
      <c r="BH4" s="236" t="s">
        <v>40</v>
      </c>
      <c r="BI4" s="236" t="s">
        <v>41</v>
      </c>
      <c r="BJ4" s="294"/>
      <c r="BK4" s="294"/>
    </row>
    <row r="5" spans="1:63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234">
        <v>4842</v>
      </c>
      <c r="T5" s="27">
        <v>4842</v>
      </c>
      <c r="U5" s="28">
        <f t="shared" ref="U5:U29" si="1">T5/S5*100</f>
        <v>100</v>
      </c>
      <c r="V5" s="29"/>
      <c r="W5" s="234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4248</v>
      </c>
      <c r="AV5" s="35">
        <f>AU5/AT5*100</f>
        <v>100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28448</v>
      </c>
      <c r="BB5" s="34"/>
      <c r="BC5" s="34">
        <v>15365</v>
      </c>
      <c r="BD5" s="117">
        <f t="shared" ref="BD5:BD30" si="2">BA5/AZ5*100</f>
        <v>129.30909090909091</v>
      </c>
      <c r="BE5" s="34">
        <v>17816</v>
      </c>
      <c r="BF5" s="32"/>
      <c r="BG5" s="32">
        <f>BF5/BE5*100</f>
        <v>0</v>
      </c>
      <c r="BH5" s="34">
        <v>2800</v>
      </c>
      <c r="BI5" s="32"/>
      <c r="BJ5" s="34">
        <v>3513</v>
      </c>
      <c r="BK5" s="36">
        <f>((AX5*0.45) + (BA5*0.34) + (BF5/1.33*0.18) + (BI5*0.2))/BJ5*10</f>
        <v>29.135411329348141</v>
      </c>
    </row>
    <row r="6" spans="1:63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 t="e">
        <f t="shared" ref="AV6:AV30" si="3">AU6/AT6*100</f>
        <v>#DIV/0!</v>
      </c>
      <c r="AW6" s="34">
        <v>0</v>
      </c>
      <c r="AX6" s="34"/>
      <c r="AY6" s="34" t="e">
        <f t="shared" ref="AY6:AY30" si="4">AX6/AW6*100</f>
        <v>#DIV/0!</v>
      </c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5">BF6/BE6*100</f>
        <v>#DIV/0!</v>
      </c>
      <c r="BH6" s="34">
        <v>0</v>
      </c>
      <c r="BI6" s="32"/>
      <c r="BJ6" s="34"/>
      <c r="BK6" s="36" t="e">
        <f t="shared" ref="BK6:BK30" si="6">((AX6*0.45) + (BA6*0.34) + (BF6/1.33*0.18) + (BI6*0.2))/BJ6*10</f>
        <v>#DIV/0!</v>
      </c>
    </row>
    <row r="7" spans="1:63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7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8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si="3"/>
        <v>96.269554753309265</v>
      </c>
      <c r="AW7" s="34">
        <v>800</v>
      </c>
      <c r="AX7" s="34">
        <v>750</v>
      </c>
      <c r="AY7" s="34">
        <f t="shared" si="4"/>
        <v>93.75</v>
      </c>
      <c r="AZ7" s="34">
        <v>9500</v>
      </c>
      <c r="BA7" s="34">
        <v>10853</v>
      </c>
      <c r="BB7" s="34">
        <v>1375</v>
      </c>
      <c r="BC7" s="34">
        <v>1500</v>
      </c>
      <c r="BD7" s="36">
        <f t="shared" si="2"/>
        <v>114.2421052631579</v>
      </c>
      <c r="BE7" s="34">
        <v>9100</v>
      </c>
      <c r="BF7" s="34"/>
      <c r="BG7" s="32">
        <f t="shared" si="5"/>
        <v>0</v>
      </c>
      <c r="BH7" s="34">
        <v>1000</v>
      </c>
      <c r="BI7" s="32"/>
      <c r="BJ7" s="34">
        <v>1470</v>
      </c>
      <c r="BK7" s="36">
        <f t="shared" si="6"/>
        <v>27.398095238095237</v>
      </c>
    </row>
    <row r="8" spans="1:63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7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8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1060</v>
      </c>
      <c r="AV8" s="35">
        <f t="shared" si="3"/>
        <v>85.969180859691804</v>
      </c>
      <c r="AW8" s="34">
        <v>371</v>
      </c>
      <c r="AX8" s="34">
        <v>371</v>
      </c>
      <c r="AY8" s="34">
        <f t="shared" si="4"/>
        <v>100</v>
      </c>
      <c r="AZ8" s="34">
        <v>1400</v>
      </c>
      <c r="BA8" s="34">
        <v>2280</v>
      </c>
      <c r="BB8" s="34"/>
      <c r="BC8" s="34">
        <v>1130</v>
      </c>
      <c r="BD8" s="36">
        <f t="shared" si="2"/>
        <v>162.85714285714286</v>
      </c>
      <c r="BE8" s="34">
        <v>2700</v>
      </c>
      <c r="BF8" s="34">
        <v>1000</v>
      </c>
      <c r="BG8" s="32">
        <f t="shared" si="5"/>
        <v>37.037037037037038</v>
      </c>
      <c r="BH8" s="34">
        <v>300</v>
      </c>
      <c r="BI8" s="32"/>
      <c r="BJ8" s="34">
        <v>450</v>
      </c>
      <c r="BK8" s="36">
        <f t="shared" si="6"/>
        <v>23.944185463659153</v>
      </c>
    </row>
    <row r="9" spans="1:63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7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8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1349</v>
      </c>
      <c r="AV9" s="51">
        <f t="shared" si="3"/>
        <v>100</v>
      </c>
      <c r="AW9" s="34">
        <v>1000</v>
      </c>
      <c r="AX9" s="34">
        <v>610</v>
      </c>
      <c r="AY9" s="34">
        <f t="shared" si="4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2"/>
        <v>188.94285714285715</v>
      </c>
      <c r="BE9" s="34">
        <v>5000</v>
      </c>
      <c r="BF9" s="34"/>
      <c r="BG9" s="32">
        <f t="shared" si="5"/>
        <v>0</v>
      </c>
      <c r="BH9" s="34">
        <v>1000</v>
      </c>
      <c r="BI9" s="32"/>
      <c r="BJ9" s="34">
        <v>957</v>
      </c>
      <c r="BK9" s="36">
        <f t="shared" si="6"/>
        <v>26.362800417972831</v>
      </c>
    </row>
    <row r="10" spans="1:63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7"/>
        <v>100</v>
      </c>
      <c r="K10" s="23">
        <v>0</v>
      </c>
      <c r="L10" s="20"/>
      <c r="M10" s="22"/>
      <c r="N10" s="20">
        <v>655</v>
      </c>
      <c r="O10" s="20"/>
      <c r="P10" s="20">
        <f t="shared" si="8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3"/>
        <v>90.649350649350652</v>
      </c>
      <c r="AW10" s="34">
        <v>310</v>
      </c>
      <c r="AX10" s="34">
        <v>183</v>
      </c>
      <c r="AY10" s="34">
        <f t="shared" si="4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2"/>
        <v>87.31481481481481</v>
      </c>
      <c r="BE10" s="34">
        <v>0</v>
      </c>
      <c r="BF10" s="34"/>
      <c r="BG10" s="32" t="e">
        <f t="shared" si="5"/>
        <v>#DIV/0!</v>
      </c>
      <c r="BH10" s="34">
        <v>300</v>
      </c>
      <c r="BI10" s="32"/>
      <c r="BJ10" s="34">
        <v>651</v>
      </c>
      <c r="BK10" s="36">
        <f t="shared" si="6"/>
        <v>25.89016897081413</v>
      </c>
    </row>
    <row r="11" spans="1:63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7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8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3"/>
        <v>87.677725118483409</v>
      </c>
      <c r="AW11" s="34">
        <v>258</v>
      </c>
      <c r="AX11" s="34">
        <v>350</v>
      </c>
      <c r="AY11" s="34">
        <f t="shared" si="4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2"/>
        <v>160</v>
      </c>
      <c r="BE11" s="34">
        <v>2660</v>
      </c>
      <c r="BF11" s="34"/>
      <c r="BG11" s="32">
        <f t="shared" si="5"/>
        <v>0</v>
      </c>
      <c r="BH11" s="34">
        <v>400</v>
      </c>
      <c r="BI11" s="32">
        <v>20</v>
      </c>
      <c r="BJ11" s="34">
        <v>436</v>
      </c>
      <c r="BK11" s="36">
        <f t="shared" si="6"/>
        <v>13.061926605504588</v>
      </c>
    </row>
    <row r="12" spans="1:63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7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8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3"/>
        <v>100</v>
      </c>
      <c r="AW12" s="34">
        <v>1366</v>
      </c>
      <c r="AX12" s="34">
        <v>534</v>
      </c>
      <c r="AY12" s="34">
        <f t="shared" si="4"/>
        <v>39.092240117130302</v>
      </c>
      <c r="AZ12" s="34">
        <v>4252</v>
      </c>
      <c r="BA12" s="34">
        <v>3529</v>
      </c>
      <c r="BB12" s="34">
        <v>1642</v>
      </c>
      <c r="BC12" s="34">
        <v>1113</v>
      </c>
      <c r="BD12" s="36">
        <f t="shared" si="2"/>
        <v>82.99623706491063</v>
      </c>
      <c r="BE12" s="34">
        <v>7085</v>
      </c>
      <c r="BF12" s="34">
        <v>2500</v>
      </c>
      <c r="BG12" s="32">
        <f t="shared" si="5"/>
        <v>35.285815102328868</v>
      </c>
      <c r="BH12" s="34">
        <v>1046</v>
      </c>
      <c r="BI12" s="32"/>
      <c r="BJ12" s="34">
        <v>1365</v>
      </c>
      <c r="BK12" s="36">
        <f t="shared" si="6"/>
        <v>13.029346993858272</v>
      </c>
    </row>
    <row r="13" spans="1:63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7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8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3"/>
        <v>82.946250829462514</v>
      </c>
      <c r="AW13" s="34">
        <v>549</v>
      </c>
      <c r="AX13" s="34">
        <v>600</v>
      </c>
      <c r="AY13" s="34">
        <f t="shared" si="4"/>
        <v>109.28961748633881</v>
      </c>
      <c r="AZ13" s="34">
        <v>4500</v>
      </c>
      <c r="BA13" s="34">
        <v>5150</v>
      </c>
      <c r="BB13" s="34"/>
      <c r="BC13" s="34"/>
      <c r="BD13" s="36">
        <f t="shared" si="2"/>
        <v>114.44444444444444</v>
      </c>
      <c r="BE13" s="34">
        <v>0</v>
      </c>
      <c r="BF13" s="34"/>
      <c r="BG13" s="32" t="e">
        <f t="shared" si="5"/>
        <v>#DIV/0!</v>
      </c>
      <c r="BH13" s="34">
        <v>305</v>
      </c>
      <c r="BI13" s="32"/>
      <c r="BJ13" s="34">
        <v>450</v>
      </c>
      <c r="BK13" s="36">
        <f t="shared" si="6"/>
        <v>44.911111111111111</v>
      </c>
    </row>
    <row r="14" spans="1:63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7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8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3"/>
        <v>100</v>
      </c>
      <c r="AW14" s="34">
        <v>610</v>
      </c>
      <c r="AX14" s="34">
        <v>622</v>
      </c>
      <c r="AY14" s="34">
        <f t="shared" si="4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2"/>
        <v>59.517543859649123</v>
      </c>
      <c r="BE14" s="34">
        <v>3765</v>
      </c>
      <c r="BF14" s="34">
        <v>1920</v>
      </c>
      <c r="BG14" s="32">
        <f t="shared" si="5"/>
        <v>50.996015936254977</v>
      </c>
      <c r="BH14" s="34">
        <v>230</v>
      </c>
      <c r="BI14" s="32"/>
      <c r="BJ14" s="34">
        <v>588</v>
      </c>
      <c r="BK14" s="36">
        <f t="shared" si="6"/>
        <v>17.026014014628409</v>
      </c>
    </row>
    <row r="15" spans="1:63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7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8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3"/>
        <v>84.67400508044031</v>
      </c>
      <c r="AW15" s="34">
        <v>694</v>
      </c>
      <c r="AX15" s="34">
        <v>800</v>
      </c>
      <c r="AY15" s="34">
        <f t="shared" si="4"/>
        <v>115.27377521613833</v>
      </c>
      <c r="AZ15" s="34">
        <v>3901</v>
      </c>
      <c r="BA15" s="34">
        <v>2600</v>
      </c>
      <c r="BB15" s="34">
        <v>500</v>
      </c>
      <c r="BC15" s="34">
        <v>2100</v>
      </c>
      <c r="BD15" s="36">
        <f t="shared" si="2"/>
        <v>66.64957703153037</v>
      </c>
      <c r="BE15" s="34">
        <v>2700</v>
      </c>
      <c r="BF15" s="34">
        <v>9500</v>
      </c>
      <c r="BG15" s="32">
        <f t="shared" si="5"/>
        <v>351.85185185185185</v>
      </c>
      <c r="BH15" s="34">
        <v>574</v>
      </c>
      <c r="BI15" s="32"/>
      <c r="BJ15" s="34">
        <v>706</v>
      </c>
      <c r="BK15" s="36">
        <f t="shared" si="6"/>
        <v>35.831647106434637</v>
      </c>
    </row>
    <row r="16" spans="1:63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7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8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1662</v>
      </c>
      <c r="AV16" s="35">
        <f t="shared" si="3"/>
        <v>100</v>
      </c>
      <c r="AW16" s="34">
        <v>800</v>
      </c>
      <c r="AX16" s="34">
        <v>702</v>
      </c>
      <c r="AY16" s="34">
        <f t="shared" si="4"/>
        <v>87.75</v>
      </c>
      <c r="AZ16" s="34">
        <v>4900</v>
      </c>
      <c r="BA16" s="34">
        <v>5702</v>
      </c>
      <c r="BB16" s="34">
        <v>2212</v>
      </c>
      <c r="BC16" s="34">
        <v>1715</v>
      </c>
      <c r="BD16" s="36">
        <f t="shared" si="2"/>
        <v>116.36734693877551</v>
      </c>
      <c r="BE16" s="34">
        <v>10250</v>
      </c>
      <c r="BF16" s="34">
        <v>2875</v>
      </c>
      <c r="BG16" s="32">
        <f t="shared" si="5"/>
        <v>28.04878048780488</v>
      </c>
      <c r="BH16" s="34">
        <v>1400</v>
      </c>
      <c r="BI16" s="32">
        <v>204</v>
      </c>
      <c r="BJ16" s="34">
        <v>1316</v>
      </c>
      <c r="BK16" s="36">
        <f t="shared" si="6"/>
        <v>20.398767054414151</v>
      </c>
    </row>
    <row r="17" spans="1:63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7"/>
        <v>100</v>
      </c>
      <c r="K17" s="102">
        <v>0</v>
      </c>
      <c r="L17" s="101"/>
      <c r="M17" s="42"/>
      <c r="N17" s="101">
        <v>220</v>
      </c>
      <c r="O17" s="101"/>
      <c r="P17" s="101">
        <f t="shared" si="8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3"/>
        <v>100</v>
      </c>
      <c r="AW17" s="34">
        <v>210</v>
      </c>
      <c r="AX17" s="34">
        <v>200</v>
      </c>
      <c r="AY17" s="34">
        <f t="shared" si="4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2"/>
        <v>108</v>
      </c>
      <c r="BE17" s="34">
        <v>0</v>
      </c>
      <c r="BF17" s="34">
        <v>1000</v>
      </c>
      <c r="BG17" s="32" t="e">
        <f t="shared" si="5"/>
        <v>#DIV/0!</v>
      </c>
      <c r="BH17" s="34">
        <v>400</v>
      </c>
      <c r="BI17" s="32"/>
      <c r="BJ17" s="34">
        <v>254</v>
      </c>
      <c r="BK17" s="36">
        <f t="shared" si="6"/>
        <v>45.013320703333136</v>
      </c>
    </row>
    <row r="18" spans="1:63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7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8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 t="shared" si="3"/>
        <v>96.531413612565444</v>
      </c>
      <c r="AW18" s="34">
        <v>300</v>
      </c>
      <c r="AX18" s="34">
        <v>362</v>
      </c>
      <c r="AY18" s="34">
        <f t="shared" si="4"/>
        <v>120.66666666666667</v>
      </c>
      <c r="AZ18" s="34">
        <v>1000</v>
      </c>
      <c r="BA18" s="34">
        <v>1597</v>
      </c>
      <c r="BB18" s="34"/>
      <c r="BC18" s="34">
        <v>597</v>
      </c>
      <c r="BD18" s="36">
        <f t="shared" si="2"/>
        <v>159.69999999999999</v>
      </c>
      <c r="BE18" s="34">
        <v>2620</v>
      </c>
      <c r="BF18" s="34">
        <v>1100</v>
      </c>
      <c r="BG18" s="32">
        <f t="shared" si="5"/>
        <v>41.984732824427482</v>
      </c>
      <c r="BH18" s="34">
        <v>315</v>
      </c>
      <c r="BI18" s="32"/>
      <c r="BJ18" s="34">
        <v>380</v>
      </c>
      <c r="BK18" s="36">
        <f t="shared" si="6"/>
        <v>22.493478432924412</v>
      </c>
    </row>
    <row r="19" spans="1:63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7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8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3"/>
        <v>81.355932203389841</v>
      </c>
      <c r="AW19" s="34">
        <v>260</v>
      </c>
      <c r="AX19" s="34">
        <v>127</v>
      </c>
      <c r="AY19" s="34">
        <f t="shared" si="4"/>
        <v>48.846153846153847</v>
      </c>
      <c r="AZ19" s="34">
        <v>350</v>
      </c>
      <c r="BA19" s="34"/>
      <c r="BB19" s="34"/>
      <c r="BC19" s="34"/>
      <c r="BD19" s="36">
        <f t="shared" si="2"/>
        <v>0</v>
      </c>
      <c r="BE19" s="34">
        <v>2620</v>
      </c>
      <c r="BF19" s="34">
        <v>2720</v>
      </c>
      <c r="BG19" s="32">
        <f t="shared" si="5"/>
        <v>103.81679389312977</v>
      </c>
      <c r="BH19" s="34">
        <v>300</v>
      </c>
      <c r="BI19" s="32"/>
      <c r="BJ19" s="34">
        <v>257</v>
      </c>
      <c r="BK19" s="36">
        <f t="shared" si="6"/>
        <v>16.547482519528391</v>
      </c>
    </row>
    <row r="20" spans="1:63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7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8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3"/>
        <v>75.268817204301072</v>
      </c>
      <c r="AW20" s="34">
        <v>108</v>
      </c>
      <c r="AX20" s="34">
        <v>131</v>
      </c>
      <c r="AY20" s="34">
        <f t="shared" si="4"/>
        <v>121.2962962962963</v>
      </c>
      <c r="AZ20" s="34"/>
      <c r="BA20" s="34">
        <v>410</v>
      </c>
      <c r="BB20" s="34"/>
      <c r="BC20" s="34">
        <v>410</v>
      </c>
      <c r="BD20" s="36" t="e">
        <f t="shared" si="2"/>
        <v>#DIV/0!</v>
      </c>
      <c r="BE20" s="34">
        <v>2358</v>
      </c>
      <c r="BF20" s="34">
        <v>1310</v>
      </c>
      <c r="BG20" s="32">
        <f t="shared" si="5"/>
        <v>55.555555555555557</v>
      </c>
      <c r="BH20" s="34">
        <v>100</v>
      </c>
      <c r="BI20" s="32"/>
      <c r="BJ20" s="34">
        <v>135</v>
      </c>
      <c r="BK20" s="36">
        <f t="shared" si="6"/>
        <v>27.825424672793094</v>
      </c>
    </row>
    <row r="21" spans="1:63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7"/>
        <v>0</v>
      </c>
      <c r="K21" s="23">
        <v>0</v>
      </c>
      <c r="L21" s="20"/>
      <c r="M21" s="22"/>
      <c r="N21" s="20">
        <v>569</v>
      </c>
      <c r="O21" s="20"/>
      <c r="P21" s="20">
        <f t="shared" si="8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3"/>
        <v>100</v>
      </c>
      <c r="AW21" s="34"/>
      <c r="AX21" s="34"/>
      <c r="AY21" s="34" t="e">
        <f t="shared" si="4"/>
        <v>#DIV/0!</v>
      </c>
      <c r="AZ21" s="34"/>
      <c r="BA21" s="34"/>
      <c r="BB21" s="34"/>
      <c r="BC21" s="34"/>
      <c r="BD21" s="36" t="e">
        <f t="shared" si="2"/>
        <v>#DIV/0!</v>
      </c>
      <c r="BE21" s="34">
        <v>0</v>
      </c>
      <c r="BF21" s="34"/>
      <c r="BG21" s="32" t="e">
        <f t="shared" si="5"/>
        <v>#DIV/0!</v>
      </c>
      <c r="BH21" s="34"/>
      <c r="BI21" s="32"/>
      <c r="BJ21" s="34"/>
      <c r="BK21" s="36" t="e">
        <f t="shared" si="6"/>
        <v>#DIV/0!</v>
      </c>
    </row>
    <row r="22" spans="1:63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7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8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3"/>
        <v>96.029495178672718</v>
      </c>
      <c r="AW22" s="34">
        <v>360</v>
      </c>
      <c r="AX22" s="34">
        <v>770</v>
      </c>
      <c r="AY22" s="34">
        <f t="shared" si="4"/>
        <v>213.88888888888889</v>
      </c>
      <c r="AZ22" s="34">
        <v>1500</v>
      </c>
      <c r="BA22" s="34">
        <v>1500</v>
      </c>
      <c r="BB22" s="34">
        <v>1500</v>
      </c>
      <c r="BC22" s="34">
        <v>500</v>
      </c>
      <c r="BD22" s="36">
        <f t="shared" si="2"/>
        <v>100</v>
      </c>
      <c r="BE22" s="34">
        <v>0</v>
      </c>
      <c r="BF22" s="34"/>
      <c r="BG22" s="32" t="e">
        <f t="shared" si="5"/>
        <v>#DIV/0!</v>
      </c>
      <c r="BH22" s="34">
        <v>100</v>
      </c>
      <c r="BI22" s="32"/>
      <c r="BJ22" s="34">
        <v>217</v>
      </c>
      <c r="BK22" s="36">
        <f t="shared" si="6"/>
        <v>39.47004608294931</v>
      </c>
    </row>
    <row r="23" spans="1:63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7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8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570</v>
      </c>
      <c r="AV23" s="35">
        <f t="shared" si="3"/>
        <v>40.169133192389005</v>
      </c>
      <c r="AW23" s="34">
        <v>370</v>
      </c>
      <c r="AX23" s="34">
        <v>421</v>
      </c>
      <c r="AY23" s="34">
        <f t="shared" si="4"/>
        <v>113.78378378378378</v>
      </c>
      <c r="AZ23" s="34">
        <v>4500</v>
      </c>
      <c r="BA23" s="34">
        <v>3076</v>
      </c>
      <c r="BB23" s="34"/>
      <c r="BC23" s="34"/>
      <c r="BD23" s="36">
        <f t="shared" si="2"/>
        <v>68.355555555555554</v>
      </c>
      <c r="BE23" s="34">
        <v>1625</v>
      </c>
      <c r="BF23" s="34"/>
      <c r="BG23" s="32">
        <f t="shared" si="5"/>
        <v>0</v>
      </c>
      <c r="BH23" s="34">
        <v>60</v>
      </c>
      <c r="BI23" s="32"/>
      <c r="BJ23" s="34">
        <v>415</v>
      </c>
      <c r="BK23" s="36">
        <f t="shared" si="6"/>
        <v>29.76602409638555</v>
      </c>
    </row>
    <row r="24" spans="1:63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234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234"/>
      <c r="X24" s="48"/>
      <c r="Y24" s="234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3"/>
        <v>0</v>
      </c>
      <c r="AW24" s="34"/>
      <c r="AX24" s="34"/>
      <c r="AY24" s="34" t="e">
        <f t="shared" si="4"/>
        <v>#DIV/0!</v>
      </c>
      <c r="AZ24" s="34"/>
      <c r="BA24" s="34"/>
      <c r="BB24" s="34"/>
      <c r="BC24" s="34"/>
      <c r="BD24" s="36" t="e">
        <f t="shared" si="2"/>
        <v>#DIV/0!</v>
      </c>
      <c r="BE24" s="34"/>
      <c r="BF24" s="34"/>
      <c r="BG24" s="32" t="e">
        <f t="shared" si="5"/>
        <v>#DIV/0!</v>
      </c>
      <c r="BH24" s="34"/>
      <c r="BI24" s="32"/>
      <c r="BJ24" s="34"/>
      <c r="BK24" s="36" t="e">
        <f t="shared" si="6"/>
        <v>#DIV/0!</v>
      </c>
    </row>
    <row r="25" spans="1:63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234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234"/>
      <c r="X25" s="48"/>
      <c r="Y25" s="234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35">
        <f t="shared" si="3"/>
        <v>100</v>
      </c>
      <c r="AW25" s="34"/>
      <c r="AX25" s="34">
        <v>335</v>
      </c>
      <c r="AY25" s="34" t="e">
        <f t="shared" si="4"/>
        <v>#DIV/0!</v>
      </c>
      <c r="AZ25" s="34"/>
      <c r="BA25" s="34"/>
      <c r="BB25" s="34"/>
      <c r="BC25" s="34"/>
      <c r="BD25" s="36" t="e">
        <f t="shared" si="2"/>
        <v>#DIV/0!</v>
      </c>
      <c r="BE25" s="34"/>
      <c r="BF25" s="34"/>
      <c r="BG25" s="32" t="e">
        <f t="shared" si="5"/>
        <v>#DIV/0!</v>
      </c>
      <c r="BH25" s="34"/>
      <c r="BI25" s="37"/>
      <c r="BJ25" s="34"/>
      <c r="BK25" s="36" t="e">
        <f t="shared" si="6"/>
        <v>#DIV/0!</v>
      </c>
    </row>
    <row r="26" spans="1:63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238">
        <v>185</v>
      </c>
      <c r="AU26" s="63">
        <v>185</v>
      </c>
      <c r="AV26" s="35">
        <f t="shared" si="3"/>
        <v>100</v>
      </c>
      <c r="AW26" s="238"/>
      <c r="AX26" s="238"/>
      <c r="AY26" s="34" t="e">
        <f t="shared" si="4"/>
        <v>#DIV/0!</v>
      </c>
      <c r="AZ26" s="238"/>
      <c r="BA26" s="238">
        <v>1600</v>
      </c>
      <c r="BB26" s="238"/>
      <c r="BC26" s="238"/>
      <c r="BD26" s="36" t="e">
        <f t="shared" si="2"/>
        <v>#DIV/0!</v>
      </c>
      <c r="BE26" s="238"/>
      <c r="BF26" s="238"/>
      <c r="BG26" s="32" t="e">
        <f t="shared" si="5"/>
        <v>#DIV/0!</v>
      </c>
      <c r="BH26" s="238"/>
      <c r="BI26" s="64"/>
      <c r="BJ26" s="64"/>
      <c r="BK26" s="36" t="e">
        <f t="shared" si="6"/>
        <v>#DIV/0!</v>
      </c>
    </row>
    <row r="27" spans="1:63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69">
        <f>SUM(AU5:AU26)</f>
        <v>23965</v>
      </c>
      <c r="AV27" s="35">
        <f t="shared" si="3"/>
        <v>90.731836595615803</v>
      </c>
      <c r="AW27" s="69">
        <f t="shared" si="10"/>
        <v>10366</v>
      </c>
      <c r="AX27" s="69">
        <f t="shared" si="10"/>
        <v>9119</v>
      </c>
      <c r="AY27" s="34">
        <f t="shared" si="4"/>
        <v>87.970287478294424</v>
      </c>
      <c r="AZ27" s="69">
        <f t="shared" si="10"/>
        <v>72233</v>
      </c>
      <c r="BA27" s="71">
        <f t="shared" si="10"/>
        <v>83330</v>
      </c>
      <c r="BB27" s="72">
        <f t="shared" si="10"/>
        <v>13597</v>
      </c>
      <c r="BC27" s="72">
        <f t="shared" si="10"/>
        <v>30798</v>
      </c>
      <c r="BD27" s="36">
        <f t="shared" si="2"/>
        <v>115.36278432295488</v>
      </c>
      <c r="BE27" s="73">
        <f>SUM(BE5:BE26)</f>
        <v>70299</v>
      </c>
      <c r="BF27" s="73">
        <f t="shared" ref="BF27:BI27" si="11">SUM(BF5:BF26)</f>
        <v>23925</v>
      </c>
      <c r="BG27" s="34">
        <f t="shared" si="5"/>
        <v>34.033201041266594</v>
      </c>
      <c r="BH27" s="73">
        <f t="shared" si="11"/>
        <v>10630</v>
      </c>
      <c r="BI27" s="73">
        <f t="shared" si="11"/>
        <v>224</v>
      </c>
      <c r="BJ27" s="73">
        <f>SUM(BJ5:BJ26)</f>
        <v>13560</v>
      </c>
      <c r="BK27" s="36">
        <f t="shared" si="6"/>
        <v>26.341091389979375</v>
      </c>
    </row>
    <row r="28" spans="1:63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238">
        <v>15</v>
      </c>
      <c r="AM28" s="238">
        <v>15</v>
      </c>
      <c r="AN28" s="238">
        <v>13</v>
      </c>
      <c r="AO28" s="238">
        <v>5</v>
      </c>
      <c r="AP28" s="238">
        <v>20</v>
      </c>
      <c r="AQ28" s="238">
        <v>10</v>
      </c>
      <c r="AR28" s="238"/>
      <c r="AS28" s="61"/>
      <c r="AT28" s="83">
        <v>8554</v>
      </c>
      <c r="AU28" s="63">
        <v>8150</v>
      </c>
      <c r="AV28" s="35">
        <f t="shared" si="3"/>
        <v>95.277063362169741</v>
      </c>
      <c r="AW28" s="238">
        <v>2000</v>
      </c>
      <c r="AX28" s="238">
        <v>3000</v>
      </c>
      <c r="AY28" s="34">
        <f t="shared" si="4"/>
        <v>150</v>
      </c>
      <c r="AZ28" s="238">
        <v>4420</v>
      </c>
      <c r="BA28" s="238">
        <v>4500</v>
      </c>
      <c r="BB28" s="238">
        <v>800</v>
      </c>
      <c r="BC28" s="238"/>
      <c r="BD28" s="36">
        <f t="shared" si="2"/>
        <v>101.80995475113122</v>
      </c>
      <c r="BE28" s="238">
        <v>9400</v>
      </c>
      <c r="BF28" s="238">
        <v>7000</v>
      </c>
      <c r="BG28" s="34">
        <f t="shared" si="5"/>
        <v>74.468085106382972</v>
      </c>
      <c r="BH28" s="238">
        <v>2000</v>
      </c>
      <c r="BI28" s="64"/>
      <c r="BJ28" s="238">
        <v>2411</v>
      </c>
      <c r="BK28" s="36">
        <f t="shared" si="6"/>
        <v>15.87460979283547</v>
      </c>
    </row>
    <row r="29" spans="1:63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7">
        <f t="shared" si="12"/>
        <v>32115</v>
      </c>
      <c r="AV29" s="35">
        <f t="shared" si="3"/>
        <v>91.843738381902938</v>
      </c>
      <c r="AW29" s="87">
        <f t="shared" si="12"/>
        <v>12366</v>
      </c>
      <c r="AX29" s="87">
        <f t="shared" si="12"/>
        <v>12119</v>
      </c>
      <c r="AY29" s="34">
        <f t="shared" si="4"/>
        <v>98.002587740579003</v>
      </c>
      <c r="AZ29" s="87">
        <f t="shared" si="12"/>
        <v>76653</v>
      </c>
      <c r="BA29" s="88">
        <f t="shared" si="12"/>
        <v>87830</v>
      </c>
      <c r="BB29" s="85">
        <f t="shared" si="12"/>
        <v>14397</v>
      </c>
      <c r="BC29" s="89">
        <f t="shared" si="12"/>
        <v>30798</v>
      </c>
      <c r="BD29" s="36">
        <f t="shared" si="2"/>
        <v>114.5812949264869</v>
      </c>
      <c r="BE29" s="85">
        <f t="shared" si="12"/>
        <v>79699</v>
      </c>
      <c r="BF29" s="85">
        <f t="shared" si="12"/>
        <v>30925</v>
      </c>
      <c r="BG29" s="34">
        <f t="shared" si="5"/>
        <v>38.802243440946562</v>
      </c>
      <c r="BH29" s="85">
        <f t="shared" si="12"/>
        <v>12630</v>
      </c>
      <c r="BI29" s="89">
        <f t="shared" si="12"/>
        <v>224</v>
      </c>
      <c r="BJ29" s="85">
        <f>SUM(BJ27:BJ28)</f>
        <v>15971</v>
      </c>
      <c r="BK29" s="36">
        <f t="shared" si="6"/>
        <v>24.761059636757036</v>
      </c>
    </row>
    <row r="30" spans="1:63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27050</v>
      </c>
      <c r="AV30" s="35">
        <f t="shared" si="3"/>
        <v>95.731879954699878</v>
      </c>
      <c r="AW30" s="73">
        <v>10000</v>
      </c>
      <c r="AX30" s="73">
        <v>10957</v>
      </c>
      <c r="AY30" s="34">
        <f t="shared" si="4"/>
        <v>109.57</v>
      </c>
      <c r="AZ30" s="73">
        <v>58700</v>
      </c>
      <c r="BA30" s="73">
        <v>95836</v>
      </c>
      <c r="BB30" s="73">
        <v>14774</v>
      </c>
      <c r="BC30" s="73">
        <v>19873</v>
      </c>
      <c r="BD30" s="36">
        <f t="shared" si="2"/>
        <v>163.26405451448039</v>
      </c>
      <c r="BE30" s="73">
        <v>77935</v>
      </c>
      <c r="BF30" s="73">
        <v>38675</v>
      </c>
      <c r="BG30" s="34">
        <f t="shared" si="5"/>
        <v>49.624687239366139</v>
      </c>
      <c r="BH30" s="73">
        <v>10600</v>
      </c>
      <c r="BI30" s="73">
        <v>1222</v>
      </c>
      <c r="BJ30" s="73">
        <v>13562</v>
      </c>
      <c r="BK30" s="36">
        <f t="shared" si="6"/>
        <v>31.701445602651368</v>
      </c>
    </row>
    <row r="31" spans="1:63" ht="18" x14ac:dyDescent="0.35">
      <c r="A31" s="92"/>
      <c r="B31" s="93"/>
    </row>
    <row r="32" spans="1:63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6">
    <mergeCell ref="AB32:AZ32"/>
    <mergeCell ref="BJ2:BJ4"/>
    <mergeCell ref="BK2:BK4"/>
    <mergeCell ref="C3:C4"/>
    <mergeCell ref="D3:D4"/>
    <mergeCell ref="E3:G3"/>
    <mergeCell ref="H3:J3"/>
    <mergeCell ref="K3:M3"/>
    <mergeCell ref="N3:P3"/>
    <mergeCell ref="S3:T3"/>
    <mergeCell ref="U3:U4"/>
    <mergeCell ref="AZ2:BA3"/>
    <mergeCell ref="BB2:BB3"/>
    <mergeCell ref="BC2:BC3"/>
    <mergeCell ref="BD2:BD3"/>
    <mergeCell ref="BE2:BG3"/>
    <mergeCell ref="AC2:AC4"/>
    <mergeCell ref="AD2:AD4"/>
    <mergeCell ref="AE2:AE4"/>
    <mergeCell ref="BH2:BI3"/>
    <mergeCell ref="AG2:AG4"/>
    <mergeCell ref="AH2:AI3"/>
    <mergeCell ref="AJ2:AK3"/>
    <mergeCell ref="AL2:AS2"/>
    <mergeCell ref="AT2:AV3"/>
    <mergeCell ref="AW2:AY3"/>
    <mergeCell ref="AL3:AM3"/>
    <mergeCell ref="AN3:AO3"/>
    <mergeCell ref="AP3:AQ3"/>
    <mergeCell ref="AR3:AS3"/>
    <mergeCell ref="AH1:AS1"/>
    <mergeCell ref="AU1:BK1"/>
    <mergeCell ref="A2:A4"/>
    <mergeCell ref="B2:B4"/>
    <mergeCell ref="C2:D2"/>
    <mergeCell ref="E2:J2"/>
    <mergeCell ref="K2:P2"/>
    <mergeCell ref="Q2:Q4"/>
    <mergeCell ref="R2:R4"/>
    <mergeCell ref="AF2:AF4"/>
    <mergeCell ref="V3:V4"/>
    <mergeCell ref="W3:X3"/>
    <mergeCell ref="Y3:Z3"/>
    <mergeCell ref="A1:Z1"/>
    <mergeCell ref="S2:Z2"/>
    <mergeCell ref="AB2:AB4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view="pageBreakPreview" zoomScale="60" zoomScaleNormal="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:K2"/>
    </sheetView>
  </sheetViews>
  <sheetFormatPr defaultRowHeight="13.2" x14ac:dyDescent="0.25"/>
  <cols>
    <col min="1" max="1" width="6.6640625" customWidth="1"/>
    <col min="2" max="2" width="30" style="209" customWidth="1"/>
    <col min="3" max="3" width="10.6640625" customWidth="1"/>
    <col min="4" max="4" width="10.33203125" style="39" customWidth="1"/>
    <col min="5" max="5" width="10.6640625" customWidth="1"/>
    <col min="6" max="6" width="11.33203125" hidden="1" customWidth="1"/>
    <col min="7" max="7" width="9.6640625" customWidth="1"/>
    <col min="8" max="8" width="9.5546875" customWidth="1"/>
    <col min="9" max="9" width="7.109375" customWidth="1"/>
    <col min="10" max="10" width="10.6640625" customWidth="1"/>
    <col min="11" max="11" width="9.109375" customWidth="1"/>
    <col min="12" max="12" width="6.6640625" customWidth="1"/>
    <col min="13" max="13" width="8.33203125" customWidth="1"/>
    <col min="14" max="14" width="7.109375" bestFit="1" customWidth="1"/>
    <col min="15" max="15" width="9.44140625" customWidth="1"/>
    <col min="16" max="16" width="9.5546875" customWidth="1"/>
    <col min="17" max="17" width="8.88671875" customWidth="1"/>
    <col min="18" max="18" width="7" customWidth="1"/>
    <col min="19" max="19" width="7.6640625" customWidth="1"/>
    <col min="20" max="20" width="8.6640625" customWidth="1"/>
    <col min="21" max="21" width="9.5546875" customWidth="1"/>
    <col min="22" max="22" width="9" customWidth="1"/>
    <col min="23" max="23" width="7.6640625" customWidth="1"/>
    <col min="24" max="24" width="8.44140625" customWidth="1"/>
    <col min="25" max="25" width="10.5546875" customWidth="1"/>
    <col min="26" max="26" width="8.6640625" customWidth="1"/>
    <col min="27" max="27" width="6.6640625" customWidth="1"/>
    <col min="28" max="28" width="8.88671875" customWidth="1"/>
    <col min="29" max="29" width="10.44140625" customWidth="1"/>
    <col min="30" max="30" width="9.6640625" customWidth="1"/>
    <col min="31" max="31" width="7.88671875" customWidth="1"/>
    <col min="32" max="32" width="8.6640625" customWidth="1"/>
    <col min="33" max="33" width="8.44140625" customWidth="1"/>
    <col min="34" max="34" width="7.33203125" customWidth="1"/>
    <col min="40" max="40" width="12" customWidth="1"/>
  </cols>
  <sheetData>
    <row r="1" spans="1:40" ht="67.2" customHeight="1" x14ac:dyDescent="0.25">
      <c r="B1" s="323" t="str">
        <f>[1]ЗК!A1</f>
        <v>Оперативные данные о ходе полевых работ Можгинский район на 19 августа 2019 года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142"/>
      <c r="AE1" s="142"/>
      <c r="AF1" s="142"/>
      <c r="AG1" s="142"/>
      <c r="AH1" s="142"/>
      <c r="AI1" s="142"/>
      <c r="AJ1" s="142"/>
      <c r="AK1" s="142"/>
    </row>
    <row r="2" spans="1:40" ht="63.6" customHeight="1" x14ac:dyDescent="0.25">
      <c r="A2" s="324"/>
      <c r="B2" s="327" t="s">
        <v>0</v>
      </c>
      <c r="C2" s="330" t="s">
        <v>78</v>
      </c>
      <c r="D2" s="331"/>
      <c r="E2" s="331"/>
      <c r="F2" s="331"/>
      <c r="G2" s="331"/>
      <c r="H2" s="331"/>
      <c r="I2" s="331"/>
      <c r="J2" s="331"/>
      <c r="K2" s="332"/>
      <c r="L2" s="333" t="s">
        <v>79</v>
      </c>
      <c r="M2" s="336" t="s">
        <v>80</v>
      </c>
      <c r="N2" s="337"/>
      <c r="O2" s="338" t="s">
        <v>81</v>
      </c>
      <c r="P2" s="341" t="s">
        <v>82</v>
      </c>
      <c r="Q2" s="342"/>
      <c r="R2" s="343"/>
      <c r="S2" s="341" t="s">
        <v>83</v>
      </c>
      <c r="T2" s="342"/>
      <c r="U2" s="342"/>
      <c r="V2" s="343"/>
      <c r="W2" s="341" t="s">
        <v>84</v>
      </c>
      <c r="X2" s="343"/>
      <c r="Y2" s="341" t="s">
        <v>85</v>
      </c>
      <c r="Z2" s="342"/>
      <c r="AA2" s="343"/>
      <c r="AB2" s="341" t="s">
        <v>86</v>
      </c>
      <c r="AC2" s="342"/>
      <c r="AD2" s="342"/>
      <c r="AE2" s="343"/>
      <c r="AF2" s="311" t="s">
        <v>87</v>
      </c>
      <c r="AG2" s="311"/>
      <c r="AH2" s="311"/>
      <c r="AI2" s="311"/>
      <c r="AJ2" s="311"/>
      <c r="AK2" s="311"/>
      <c r="AL2" s="311"/>
      <c r="AM2" s="311"/>
    </row>
    <row r="3" spans="1:40" ht="38.4" customHeight="1" x14ac:dyDescent="0.3">
      <c r="A3" s="325"/>
      <c r="B3" s="328"/>
      <c r="C3" s="317" t="s">
        <v>40</v>
      </c>
      <c r="D3" s="318" t="s">
        <v>88</v>
      </c>
      <c r="E3" s="320" t="s">
        <v>89</v>
      </c>
      <c r="F3" s="321"/>
      <c r="G3" s="321"/>
      <c r="H3" s="321"/>
      <c r="I3" s="322"/>
      <c r="J3" s="311" t="s">
        <v>90</v>
      </c>
      <c r="K3" s="311" t="s">
        <v>91</v>
      </c>
      <c r="L3" s="334"/>
      <c r="M3" s="310" t="s">
        <v>40</v>
      </c>
      <c r="N3" s="311" t="s">
        <v>41</v>
      </c>
      <c r="O3" s="339"/>
      <c r="P3" s="310" t="s">
        <v>40</v>
      </c>
      <c r="Q3" s="311" t="s">
        <v>41</v>
      </c>
      <c r="R3" s="308" t="s">
        <v>32</v>
      </c>
      <c r="S3" s="311" t="s">
        <v>92</v>
      </c>
      <c r="T3" s="311"/>
      <c r="U3" s="311" t="s">
        <v>93</v>
      </c>
      <c r="V3" s="311"/>
      <c r="W3" s="308" t="s">
        <v>94</v>
      </c>
      <c r="X3" s="308" t="s">
        <v>90</v>
      </c>
      <c r="Y3" s="310" t="s">
        <v>40</v>
      </c>
      <c r="Z3" s="311" t="s">
        <v>41</v>
      </c>
      <c r="AA3" s="308" t="s">
        <v>32</v>
      </c>
      <c r="AB3" s="312" t="s">
        <v>95</v>
      </c>
      <c r="AC3" s="314" t="s">
        <v>41</v>
      </c>
      <c r="AD3" s="315"/>
      <c r="AE3" s="316"/>
      <c r="AF3" s="307" t="s">
        <v>36</v>
      </c>
      <c r="AG3" s="307"/>
      <c r="AH3" s="307" t="s">
        <v>37</v>
      </c>
      <c r="AI3" s="307"/>
      <c r="AJ3" s="307" t="s">
        <v>38</v>
      </c>
      <c r="AK3" s="307"/>
      <c r="AL3" s="307" t="s">
        <v>96</v>
      </c>
      <c r="AM3" s="307"/>
    </row>
    <row r="4" spans="1:40" ht="65.25" customHeight="1" x14ac:dyDescent="0.3">
      <c r="A4" s="326"/>
      <c r="B4" s="329"/>
      <c r="C4" s="317"/>
      <c r="D4" s="319"/>
      <c r="E4" s="144" t="s">
        <v>97</v>
      </c>
      <c r="F4" s="145" t="s">
        <v>98</v>
      </c>
      <c r="G4" s="144" t="s">
        <v>99</v>
      </c>
      <c r="H4" s="144" t="s">
        <v>100</v>
      </c>
      <c r="I4" s="144" t="s">
        <v>32</v>
      </c>
      <c r="J4" s="311"/>
      <c r="K4" s="311"/>
      <c r="L4" s="335"/>
      <c r="M4" s="310"/>
      <c r="N4" s="311"/>
      <c r="O4" s="340"/>
      <c r="P4" s="310"/>
      <c r="Q4" s="311"/>
      <c r="R4" s="309"/>
      <c r="S4" s="146" t="s">
        <v>40</v>
      </c>
      <c r="T4" s="147" t="s">
        <v>41</v>
      </c>
      <c r="U4" s="146" t="s">
        <v>40</v>
      </c>
      <c r="V4" s="147" t="s">
        <v>41</v>
      </c>
      <c r="W4" s="309"/>
      <c r="X4" s="309"/>
      <c r="Y4" s="310"/>
      <c r="Z4" s="311"/>
      <c r="AA4" s="309"/>
      <c r="AB4" s="313"/>
      <c r="AC4" s="60" t="s">
        <v>94</v>
      </c>
      <c r="AD4" s="60" t="s">
        <v>90</v>
      </c>
      <c r="AE4" s="60" t="s">
        <v>91</v>
      </c>
      <c r="AF4" s="60" t="s">
        <v>94</v>
      </c>
      <c r="AG4" s="60" t="s">
        <v>90</v>
      </c>
      <c r="AH4" s="60" t="s">
        <v>94</v>
      </c>
      <c r="AI4" s="148" t="s">
        <v>90</v>
      </c>
      <c r="AJ4" s="148" t="s">
        <v>94</v>
      </c>
      <c r="AK4" s="148" t="s">
        <v>90</v>
      </c>
      <c r="AL4" s="148" t="s">
        <v>94</v>
      </c>
      <c r="AM4" s="148" t="s">
        <v>90</v>
      </c>
      <c r="AN4" s="149" t="s">
        <v>101</v>
      </c>
    </row>
    <row r="5" spans="1:40" s="163" customFormat="1" ht="25.95" customHeight="1" x14ac:dyDescent="0.4">
      <c r="A5" s="150">
        <v>1</v>
      </c>
      <c r="B5" s="231" t="s">
        <v>42</v>
      </c>
      <c r="C5" s="152">
        <v>6244</v>
      </c>
      <c r="D5" s="153">
        <f t="shared" ref="D5:D25" si="0">E5+H5</f>
        <v>1060</v>
      </c>
      <c r="E5" s="154">
        <v>690</v>
      </c>
      <c r="F5" s="155"/>
      <c r="G5" s="156">
        <f t="shared" ref="G5:G23" si="1">E5-AN5</f>
        <v>170</v>
      </c>
      <c r="H5" s="154">
        <v>370</v>
      </c>
      <c r="I5" s="157">
        <f>(E5+H5)/C5*100</f>
        <v>16.976297245355539</v>
      </c>
      <c r="J5" s="154">
        <v>2897.7</v>
      </c>
      <c r="K5" s="164">
        <f>J5/E5*10</f>
        <v>41.995652173913037</v>
      </c>
      <c r="L5" s="154">
        <v>14</v>
      </c>
      <c r="M5" s="158"/>
      <c r="N5" s="159"/>
      <c r="O5" s="34">
        <v>800</v>
      </c>
      <c r="P5" s="159">
        <v>821</v>
      </c>
      <c r="Q5" s="159"/>
      <c r="R5" s="160">
        <f>Q5/P5*100</f>
        <v>0</v>
      </c>
      <c r="S5" s="161"/>
      <c r="T5" s="159"/>
      <c r="U5" s="161"/>
      <c r="V5" s="159"/>
      <c r="W5" s="154"/>
      <c r="X5" s="154"/>
      <c r="Y5" s="158">
        <v>6000</v>
      </c>
      <c r="Z5" s="38"/>
      <c r="AA5" s="160">
        <f>Z5/Y5*100</f>
        <v>0</v>
      </c>
      <c r="AB5" s="152">
        <v>20</v>
      </c>
      <c r="AC5" s="159"/>
      <c r="AD5" s="159"/>
      <c r="AE5" s="159" t="e">
        <f t="shared" ref="AE5:AE17" si="2">AD5/AC5*10</f>
        <v>#DIV/0!</v>
      </c>
      <c r="AF5" s="159"/>
      <c r="AG5" s="159"/>
      <c r="AH5" s="159"/>
      <c r="AI5" s="159"/>
      <c r="AJ5" s="159"/>
      <c r="AK5" s="159"/>
      <c r="AL5" s="162"/>
      <c r="AM5" s="162"/>
      <c r="AN5" s="154">
        <v>520</v>
      </c>
    </row>
    <row r="6" spans="1:40" s="163" customFormat="1" ht="25.95" customHeight="1" x14ac:dyDescent="0.4">
      <c r="A6" s="150">
        <v>2</v>
      </c>
      <c r="B6" s="231" t="s">
        <v>43</v>
      </c>
      <c r="C6" s="152">
        <v>966</v>
      </c>
      <c r="D6" s="153">
        <f t="shared" si="0"/>
        <v>0</v>
      </c>
      <c r="E6" s="154"/>
      <c r="F6" s="155"/>
      <c r="G6" s="156">
        <f t="shared" si="1"/>
        <v>0</v>
      </c>
      <c r="H6" s="154"/>
      <c r="I6" s="157">
        <f t="shared" ref="I6:I27" si="3">(E6+H6)/C6*100</f>
        <v>0</v>
      </c>
      <c r="J6" s="154"/>
      <c r="K6" s="154" t="e">
        <f t="shared" ref="K6:K27" si="4">J6/E6*10</f>
        <v>#DIV/0!</v>
      </c>
      <c r="L6" s="154"/>
      <c r="M6" s="158"/>
      <c r="N6" s="159"/>
      <c r="O6" s="34"/>
      <c r="P6" s="159"/>
      <c r="Q6" s="159"/>
      <c r="R6" s="160"/>
      <c r="S6" s="161"/>
      <c r="T6" s="159"/>
      <c r="U6" s="161"/>
      <c r="V6" s="159"/>
      <c r="W6" s="159"/>
      <c r="X6" s="159"/>
      <c r="Y6" s="158">
        <v>986</v>
      </c>
      <c r="Z6" s="38"/>
      <c r="AA6" s="160">
        <f t="shared" ref="AA6:AA27" si="5">Z6/Y6*100</f>
        <v>0</v>
      </c>
      <c r="AB6" s="152">
        <v>20</v>
      </c>
      <c r="AC6" s="159"/>
      <c r="AD6" s="159"/>
      <c r="AE6" s="159" t="e">
        <f t="shared" si="2"/>
        <v>#DIV/0!</v>
      </c>
      <c r="AF6" s="159"/>
      <c r="AG6" s="159"/>
      <c r="AH6" s="159"/>
      <c r="AI6" s="159"/>
      <c r="AJ6" s="159"/>
      <c r="AK6" s="159"/>
      <c r="AL6" s="162"/>
      <c r="AM6" s="162"/>
      <c r="AN6" s="154"/>
    </row>
    <row r="7" spans="1:40" s="163" customFormat="1" ht="25.95" customHeight="1" x14ac:dyDescent="0.4">
      <c r="A7" s="150">
        <v>3</v>
      </c>
      <c r="B7" s="231" t="s">
        <v>44</v>
      </c>
      <c r="C7" s="152">
        <v>1700</v>
      </c>
      <c r="D7" s="153">
        <f t="shared" si="0"/>
        <v>287</v>
      </c>
      <c r="E7" s="154">
        <v>287</v>
      </c>
      <c r="F7" s="155"/>
      <c r="G7" s="156">
        <f t="shared" si="1"/>
        <v>67</v>
      </c>
      <c r="H7" s="154"/>
      <c r="I7" s="157">
        <f t="shared" si="3"/>
        <v>16.882352941176471</v>
      </c>
      <c r="J7" s="154">
        <v>1069</v>
      </c>
      <c r="K7" s="164">
        <f t="shared" si="4"/>
        <v>37.247386759581879</v>
      </c>
      <c r="L7" s="154">
        <v>4</v>
      </c>
      <c r="M7" s="158"/>
      <c r="N7" s="159"/>
      <c r="O7" s="34">
        <v>260</v>
      </c>
      <c r="P7" s="159">
        <v>374</v>
      </c>
      <c r="Q7" s="159"/>
      <c r="R7" s="160">
        <f t="shared" ref="R7:R27" si="6">Q7/P7*100</f>
        <v>0</v>
      </c>
      <c r="S7" s="161"/>
      <c r="T7" s="159"/>
      <c r="U7" s="161"/>
      <c r="V7" s="159"/>
      <c r="W7" s="154"/>
      <c r="X7" s="154"/>
      <c r="Y7" s="158">
        <v>1600</v>
      </c>
      <c r="Z7" s="38"/>
      <c r="AA7" s="160">
        <f t="shared" si="5"/>
        <v>0</v>
      </c>
      <c r="AB7" s="152"/>
      <c r="AC7" s="159"/>
      <c r="AD7" s="159"/>
      <c r="AE7" s="159"/>
      <c r="AF7" s="159"/>
      <c r="AG7" s="159"/>
      <c r="AH7" s="159"/>
      <c r="AI7" s="159"/>
      <c r="AJ7" s="159"/>
      <c r="AK7" s="159"/>
      <c r="AL7" s="162"/>
      <c r="AM7" s="162"/>
      <c r="AN7" s="154">
        <v>220</v>
      </c>
    </row>
    <row r="8" spans="1:40" s="163" customFormat="1" ht="25.95" customHeight="1" x14ac:dyDescent="0.4">
      <c r="A8" s="150">
        <v>4</v>
      </c>
      <c r="B8" s="231" t="s">
        <v>45</v>
      </c>
      <c r="C8" s="152">
        <v>836</v>
      </c>
      <c r="D8" s="153">
        <f t="shared" si="0"/>
        <v>50</v>
      </c>
      <c r="E8" s="154">
        <v>50</v>
      </c>
      <c r="F8" s="155"/>
      <c r="G8" s="156">
        <f t="shared" si="1"/>
        <v>30</v>
      </c>
      <c r="H8" s="154"/>
      <c r="I8" s="157">
        <f t="shared" si="3"/>
        <v>5.9808612440191391</v>
      </c>
      <c r="J8" s="154">
        <v>78</v>
      </c>
      <c r="K8" s="164">
        <f t="shared" si="4"/>
        <v>15.600000000000001</v>
      </c>
      <c r="L8" s="154">
        <v>2</v>
      </c>
      <c r="M8" s="158"/>
      <c r="N8" s="159"/>
      <c r="O8" s="34">
        <v>120</v>
      </c>
      <c r="P8" s="159">
        <v>200</v>
      </c>
      <c r="Q8" s="159"/>
      <c r="R8" s="160">
        <f t="shared" si="6"/>
        <v>0</v>
      </c>
      <c r="S8" s="161"/>
      <c r="T8" s="159"/>
      <c r="U8" s="161"/>
      <c r="V8" s="159"/>
      <c r="W8" s="159"/>
      <c r="X8" s="159"/>
      <c r="Y8" s="158">
        <v>750</v>
      </c>
      <c r="Z8" s="38"/>
      <c r="AA8" s="160">
        <f t="shared" si="5"/>
        <v>0</v>
      </c>
      <c r="AB8" s="152">
        <v>34</v>
      </c>
      <c r="AC8" s="159"/>
      <c r="AD8" s="159"/>
      <c r="AE8" s="159" t="e">
        <f t="shared" si="2"/>
        <v>#DIV/0!</v>
      </c>
      <c r="AF8" s="159"/>
      <c r="AG8" s="159"/>
      <c r="AH8" s="159"/>
      <c r="AI8" s="159"/>
      <c r="AJ8" s="159"/>
      <c r="AK8" s="159"/>
      <c r="AL8" s="162"/>
      <c r="AM8" s="162"/>
      <c r="AN8" s="154">
        <v>20</v>
      </c>
    </row>
    <row r="9" spans="1:40" s="163" customFormat="1" ht="25.95" customHeight="1" x14ac:dyDescent="0.4">
      <c r="A9" s="150">
        <v>5</v>
      </c>
      <c r="B9" s="231" t="s">
        <v>46</v>
      </c>
      <c r="C9" s="152">
        <v>1768</v>
      </c>
      <c r="D9" s="153">
        <f t="shared" si="0"/>
        <v>160</v>
      </c>
      <c r="E9" s="154">
        <v>160</v>
      </c>
      <c r="F9" s="155"/>
      <c r="G9" s="156">
        <f t="shared" si="1"/>
        <v>96</v>
      </c>
      <c r="H9" s="154"/>
      <c r="I9" s="157">
        <f t="shared" si="3"/>
        <v>9.0497737556561084</v>
      </c>
      <c r="J9" s="154">
        <v>560</v>
      </c>
      <c r="K9" s="164">
        <f t="shared" si="4"/>
        <v>35</v>
      </c>
      <c r="L9" s="154">
        <v>5</v>
      </c>
      <c r="M9" s="158"/>
      <c r="N9" s="159"/>
      <c r="O9" s="34"/>
      <c r="P9" s="159">
        <v>400</v>
      </c>
      <c r="Q9" s="159"/>
      <c r="R9" s="160">
        <f t="shared" si="6"/>
        <v>0</v>
      </c>
      <c r="S9" s="161"/>
      <c r="T9" s="159"/>
      <c r="U9" s="161"/>
      <c r="V9" s="159"/>
      <c r="W9" s="159"/>
      <c r="X9" s="159"/>
      <c r="Y9" s="158">
        <v>1300</v>
      </c>
      <c r="Z9" s="38"/>
      <c r="AA9" s="160">
        <f t="shared" si="5"/>
        <v>0</v>
      </c>
      <c r="AB9" s="152"/>
      <c r="AC9" s="159"/>
      <c r="AD9" s="159"/>
      <c r="AE9" s="159"/>
      <c r="AF9" s="159"/>
      <c r="AG9" s="159"/>
      <c r="AH9" s="159"/>
      <c r="AI9" s="159"/>
      <c r="AJ9" s="159"/>
      <c r="AK9" s="159"/>
      <c r="AL9" s="162"/>
      <c r="AM9" s="162"/>
      <c r="AN9" s="154">
        <v>64</v>
      </c>
    </row>
    <row r="10" spans="1:40" s="163" customFormat="1" ht="25.95" customHeight="1" x14ac:dyDescent="0.4">
      <c r="A10" s="150">
        <v>6</v>
      </c>
      <c r="B10" s="231" t="s">
        <v>47</v>
      </c>
      <c r="C10" s="152">
        <v>635</v>
      </c>
      <c r="D10" s="257">
        <f t="shared" si="0"/>
        <v>83.3</v>
      </c>
      <c r="E10" s="258">
        <v>83.3</v>
      </c>
      <c r="F10" s="155"/>
      <c r="G10" s="156">
        <f t="shared" si="1"/>
        <v>83.3</v>
      </c>
      <c r="H10" s="154"/>
      <c r="I10" s="157">
        <f t="shared" si="3"/>
        <v>13.118110236220474</v>
      </c>
      <c r="J10" s="164">
        <v>250</v>
      </c>
      <c r="K10" s="164">
        <f t="shared" si="4"/>
        <v>30.012004801920771</v>
      </c>
      <c r="L10" s="154">
        <v>1</v>
      </c>
      <c r="M10" s="158"/>
      <c r="N10" s="159"/>
      <c r="O10" s="34"/>
      <c r="P10" s="159">
        <v>0</v>
      </c>
      <c r="Q10" s="159"/>
      <c r="R10" s="160" t="e">
        <f t="shared" si="6"/>
        <v>#DIV/0!</v>
      </c>
      <c r="S10" s="161"/>
      <c r="T10" s="159"/>
      <c r="U10" s="161"/>
      <c r="V10" s="159"/>
      <c r="W10" s="159"/>
      <c r="X10" s="159"/>
      <c r="Y10" s="158">
        <v>930</v>
      </c>
      <c r="Z10" s="38"/>
      <c r="AA10" s="160">
        <f t="shared" si="5"/>
        <v>0</v>
      </c>
      <c r="AB10" s="152">
        <v>40</v>
      </c>
      <c r="AC10" s="159"/>
      <c r="AD10" s="159"/>
      <c r="AE10" s="159" t="e">
        <f t="shared" si="2"/>
        <v>#DIV/0!</v>
      </c>
      <c r="AF10" s="159"/>
      <c r="AG10" s="159"/>
      <c r="AH10" s="159"/>
      <c r="AI10" s="159"/>
      <c r="AJ10" s="159"/>
      <c r="AK10" s="159"/>
      <c r="AL10" s="162"/>
      <c r="AM10" s="162"/>
      <c r="AN10" s="154"/>
    </row>
    <row r="11" spans="1:40" s="163" customFormat="1" ht="25.95" customHeight="1" x14ac:dyDescent="0.4">
      <c r="A11" s="150">
        <v>7</v>
      </c>
      <c r="B11" s="231" t="s">
        <v>48</v>
      </c>
      <c r="C11" s="152">
        <v>500</v>
      </c>
      <c r="D11" s="153">
        <f t="shared" si="0"/>
        <v>105</v>
      </c>
      <c r="E11" s="154">
        <v>105</v>
      </c>
      <c r="F11" s="155"/>
      <c r="G11" s="156">
        <f t="shared" si="1"/>
        <v>40</v>
      </c>
      <c r="H11" s="154"/>
      <c r="I11" s="157">
        <f t="shared" si="3"/>
        <v>21</v>
      </c>
      <c r="J11" s="154">
        <v>370</v>
      </c>
      <c r="K11" s="164">
        <f t="shared" si="4"/>
        <v>35.238095238095241</v>
      </c>
      <c r="L11" s="154">
        <v>2</v>
      </c>
      <c r="M11" s="158"/>
      <c r="N11" s="159"/>
      <c r="O11" s="34">
        <v>50</v>
      </c>
      <c r="P11" s="159">
        <v>50</v>
      </c>
      <c r="Q11" s="159"/>
      <c r="R11" s="160">
        <f t="shared" si="6"/>
        <v>0</v>
      </c>
      <c r="S11" s="161"/>
      <c r="T11" s="159"/>
      <c r="U11" s="161"/>
      <c r="V11" s="159"/>
      <c r="W11" s="159"/>
      <c r="X11" s="159"/>
      <c r="Y11" s="158">
        <v>500</v>
      </c>
      <c r="Z11" s="38">
        <v>100</v>
      </c>
      <c r="AA11" s="160">
        <f t="shared" si="5"/>
        <v>20</v>
      </c>
      <c r="AB11" s="152">
        <v>10</v>
      </c>
      <c r="AC11" s="159"/>
      <c r="AD11" s="159"/>
      <c r="AE11" s="159" t="e">
        <f t="shared" si="2"/>
        <v>#DIV/0!</v>
      </c>
      <c r="AF11" s="159"/>
      <c r="AG11" s="159"/>
      <c r="AH11" s="159"/>
      <c r="AI11" s="159"/>
      <c r="AJ11" s="159"/>
      <c r="AK11" s="159"/>
      <c r="AL11" s="162"/>
      <c r="AM11" s="162"/>
      <c r="AN11" s="154">
        <v>65</v>
      </c>
    </row>
    <row r="12" spans="1:40" s="163" customFormat="1" ht="25.95" customHeight="1" x14ac:dyDescent="0.4">
      <c r="A12" s="150">
        <v>8</v>
      </c>
      <c r="B12" s="231" t="s">
        <v>49</v>
      </c>
      <c r="C12" s="152">
        <v>1503</v>
      </c>
      <c r="D12" s="153">
        <f t="shared" si="0"/>
        <v>176</v>
      </c>
      <c r="E12" s="154">
        <v>176</v>
      </c>
      <c r="F12" s="155"/>
      <c r="G12" s="156">
        <f t="shared" si="1"/>
        <v>75</v>
      </c>
      <c r="H12" s="154"/>
      <c r="I12" s="157">
        <f t="shared" si="3"/>
        <v>11.709913506320692</v>
      </c>
      <c r="J12" s="154">
        <v>470</v>
      </c>
      <c r="K12" s="154">
        <f t="shared" si="4"/>
        <v>26.704545454545453</v>
      </c>
      <c r="L12" s="154">
        <v>5</v>
      </c>
      <c r="M12" s="158"/>
      <c r="N12" s="159"/>
      <c r="O12" s="34">
        <v>100</v>
      </c>
      <c r="P12" s="159">
        <v>200</v>
      </c>
      <c r="Q12" s="159"/>
      <c r="R12" s="165">
        <f t="shared" si="6"/>
        <v>0</v>
      </c>
      <c r="S12" s="161"/>
      <c r="T12" s="159"/>
      <c r="U12" s="161"/>
      <c r="V12" s="159"/>
      <c r="W12" s="159"/>
      <c r="X12" s="159"/>
      <c r="Y12" s="158">
        <v>1610</v>
      </c>
      <c r="Z12" s="38"/>
      <c r="AA12" s="160">
        <f t="shared" si="5"/>
        <v>0</v>
      </c>
      <c r="AB12" s="152">
        <v>50</v>
      </c>
      <c r="AC12" s="159"/>
      <c r="AD12" s="159"/>
      <c r="AE12" s="159" t="e">
        <f t="shared" si="2"/>
        <v>#DIV/0!</v>
      </c>
      <c r="AF12" s="161">
        <v>12</v>
      </c>
      <c r="AG12" s="159"/>
      <c r="AH12" s="161">
        <v>12</v>
      </c>
      <c r="AI12" s="159"/>
      <c r="AJ12" s="161">
        <v>30</v>
      </c>
      <c r="AK12" s="159"/>
      <c r="AL12" s="161">
        <v>2</v>
      </c>
      <c r="AM12" s="162"/>
      <c r="AN12" s="154">
        <v>101</v>
      </c>
    </row>
    <row r="13" spans="1:40" s="163" customFormat="1" ht="25.95" customHeight="1" x14ac:dyDescent="0.4">
      <c r="A13" s="150">
        <v>9</v>
      </c>
      <c r="B13" s="231" t="s">
        <v>50</v>
      </c>
      <c r="C13" s="152">
        <v>1113</v>
      </c>
      <c r="D13" s="153">
        <f t="shared" si="0"/>
        <v>73</v>
      </c>
      <c r="E13" s="154">
        <v>73</v>
      </c>
      <c r="F13" s="155"/>
      <c r="G13" s="156">
        <f t="shared" si="1"/>
        <v>38</v>
      </c>
      <c r="H13" s="154"/>
      <c r="I13" s="157">
        <f t="shared" si="3"/>
        <v>6.5588499550763704</v>
      </c>
      <c r="J13" s="154">
        <v>213</v>
      </c>
      <c r="K13" s="154">
        <f t="shared" si="4"/>
        <v>29.178082191780824</v>
      </c>
      <c r="L13" s="154">
        <v>2</v>
      </c>
      <c r="M13" s="158"/>
      <c r="N13" s="159"/>
      <c r="O13" s="34">
        <v>200</v>
      </c>
      <c r="P13" s="159">
        <v>100</v>
      </c>
      <c r="Q13" s="159"/>
      <c r="R13" s="160">
        <f t="shared" si="6"/>
        <v>0</v>
      </c>
      <c r="S13" s="161"/>
      <c r="T13" s="159"/>
      <c r="U13" s="161"/>
      <c r="V13" s="159"/>
      <c r="W13" s="159"/>
      <c r="X13" s="159"/>
      <c r="Y13" s="158">
        <v>800</v>
      </c>
      <c r="Z13" s="38"/>
      <c r="AA13" s="160">
        <f t="shared" si="5"/>
        <v>0</v>
      </c>
      <c r="AB13" s="152"/>
      <c r="AC13" s="159"/>
      <c r="AD13" s="159"/>
      <c r="AE13" s="159" t="e">
        <f t="shared" si="2"/>
        <v>#DIV/0!</v>
      </c>
      <c r="AF13" s="159"/>
      <c r="AG13" s="159"/>
      <c r="AH13" s="159"/>
      <c r="AI13" s="159"/>
      <c r="AJ13" s="159"/>
      <c r="AK13" s="159"/>
      <c r="AL13" s="162"/>
      <c r="AM13" s="162"/>
      <c r="AN13" s="154">
        <v>35</v>
      </c>
    </row>
    <row r="14" spans="1:40" s="163" customFormat="1" ht="25.95" customHeight="1" x14ac:dyDescent="0.4">
      <c r="A14" s="150">
        <v>10</v>
      </c>
      <c r="B14" s="231" t="s">
        <v>102</v>
      </c>
      <c r="C14" s="152">
        <v>1004</v>
      </c>
      <c r="D14" s="153">
        <f t="shared" si="0"/>
        <v>74</v>
      </c>
      <c r="E14" s="154">
        <v>74</v>
      </c>
      <c r="F14" s="155"/>
      <c r="G14" s="156">
        <f t="shared" si="1"/>
        <v>53</v>
      </c>
      <c r="H14" s="154"/>
      <c r="I14" s="157">
        <f t="shared" si="3"/>
        <v>7.3705179282868531</v>
      </c>
      <c r="J14" s="154">
        <v>228</v>
      </c>
      <c r="K14" s="154">
        <f t="shared" si="4"/>
        <v>30.810810810810811</v>
      </c>
      <c r="L14" s="154">
        <v>3</v>
      </c>
      <c r="M14" s="158"/>
      <c r="N14" s="159"/>
      <c r="O14" s="34"/>
      <c r="P14" s="159">
        <v>155</v>
      </c>
      <c r="Q14" s="159"/>
      <c r="R14" s="165">
        <f t="shared" si="6"/>
        <v>0</v>
      </c>
      <c r="S14" s="161"/>
      <c r="T14" s="159"/>
      <c r="U14" s="161"/>
      <c r="V14" s="159"/>
      <c r="W14" s="159"/>
      <c r="X14" s="159"/>
      <c r="Y14" s="158">
        <v>800</v>
      </c>
      <c r="Z14" s="38">
        <v>50</v>
      </c>
      <c r="AA14" s="160">
        <f t="shared" si="5"/>
        <v>6.25</v>
      </c>
      <c r="AB14" s="152"/>
      <c r="AC14" s="159"/>
      <c r="AD14" s="159"/>
      <c r="AE14" s="159"/>
      <c r="AF14" s="159"/>
      <c r="AG14" s="159"/>
      <c r="AH14" s="159"/>
      <c r="AI14" s="159"/>
      <c r="AJ14" s="159"/>
      <c r="AK14" s="159"/>
      <c r="AL14" s="162"/>
      <c r="AM14" s="162"/>
      <c r="AN14" s="154">
        <v>21</v>
      </c>
    </row>
    <row r="15" spans="1:40" s="163" customFormat="1" ht="25.95" customHeight="1" x14ac:dyDescent="0.4">
      <c r="A15" s="150">
        <v>11</v>
      </c>
      <c r="B15" s="231" t="s">
        <v>52</v>
      </c>
      <c r="C15" s="152">
        <v>1610</v>
      </c>
      <c r="D15" s="153">
        <f t="shared" si="0"/>
        <v>150</v>
      </c>
      <c r="E15" s="154">
        <v>150</v>
      </c>
      <c r="F15" s="155"/>
      <c r="G15" s="156">
        <f t="shared" si="1"/>
        <v>90</v>
      </c>
      <c r="H15" s="154"/>
      <c r="I15" s="157">
        <f t="shared" si="3"/>
        <v>9.316770186335404</v>
      </c>
      <c r="J15" s="154">
        <v>300</v>
      </c>
      <c r="K15" s="154">
        <f t="shared" si="4"/>
        <v>20</v>
      </c>
      <c r="L15" s="154">
        <v>4</v>
      </c>
      <c r="M15" s="158"/>
      <c r="N15" s="159"/>
      <c r="O15" s="34"/>
      <c r="P15" s="159">
        <v>400</v>
      </c>
      <c r="Q15" s="159"/>
      <c r="R15" s="160">
        <f t="shared" si="6"/>
        <v>0</v>
      </c>
      <c r="S15" s="161"/>
      <c r="T15" s="159"/>
      <c r="U15" s="161"/>
      <c r="V15" s="159"/>
      <c r="W15" s="159">
        <v>40</v>
      </c>
      <c r="X15" s="159">
        <v>9</v>
      </c>
      <c r="Y15" s="158">
        <v>1000</v>
      </c>
      <c r="Z15" s="38">
        <v>150</v>
      </c>
      <c r="AA15" s="160">
        <f t="shared" si="5"/>
        <v>15</v>
      </c>
      <c r="AB15" s="152"/>
      <c r="AC15" s="159"/>
      <c r="AD15" s="159"/>
      <c r="AE15" s="159"/>
      <c r="AF15" s="159"/>
      <c r="AG15" s="159"/>
      <c r="AH15" s="159"/>
      <c r="AI15" s="159"/>
      <c r="AJ15" s="159"/>
      <c r="AK15" s="159"/>
      <c r="AL15" s="162"/>
      <c r="AM15" s="162"/>
      <c r="AN15" s="154">
        <v>60</v>
      </c>
    </row>
    <row r="16" spans="1:40" s="163" customFormat="1" ht="25.95" customHeight="1" x14ac:dyDescent="0.4">
      <c r="A16" s="150">
        <v>12</v>
      </c>
      <c r="B16" s="231" t="s">
        <v>53</v>
      </c>
      <c r="C16" s="152">
        <v>1743</v>
      </c>
      <c r="D16" s="153">
        <f t="shared" si="0"/>
        <v>367</v>
      </c>
      <c r="E16" s="154">
        <v>367</v>
      </c>
      <c r="F16" s="155"/>
      <c r="G16" s="156">
        <f t="shared" si="1"/>
        <v>147</v>
      </c>
      <c r="H16" s="154"/>
      <c r="I16" s="166">
        <f t="shared" si="3"/>
        <v>21.055651176133104</v>
      </c>
      <c r="J16" s="154">
        <v>795</v>
      </c>
      <c r="K16" s="154">
        <f t="shared" si="4"/>
        <v>21.662125340599452</v>
      </c>
      <c r="L16" s="154">
        <v>4</v>
      </c>
      <c r="M16" s="158">
        <v>355</v>
      </c>
      <c r="N16" s="159"/>
      <c r="O16" s="34">
        <v>80</v>
      </c>
      <c r="P16" s="159">
        <v>450</v>
      </c>
      <c r="Q16" s="159"/>
      <c r="R16" s="160">
        <f t="shared" si="6"/>
        <v>0</v>
      </c>
      <c r="S16" s="161"/>
      <c r="T16" s="159"/>
      <c r="U16" s="161"/>
      <c r="V16" s="159"/>
      <c r="W16" s="159"/>
      <c r="X16" s="159"/>
      <c r="Y16" s="158">
        <v>1770</v>
      </c>
      <c r="Z16" s="44">
        <v>140</v>
      </c>
      <c r="AA16" s="160">
        <f t="shared" si="5"/>
        <v>7.9096045197740121</v>
      </c>
      <c r="AB16" s="152"/>
      <c r="AC16" s="159"/>
      <c r="AD16" s="159"/>
      <c r="AE16" s="159"/>
      <c r="AF16" s="159"/>
      <c r="AG16" s="159"/>
      <c r="AH16" s="159"/>
      <c r="AI16" s="159"/>
      <c r="AJ16" s="159"/>
      <c r="AK16" s="159"/>
      <c r="AL16" s="162"/>
      <c r="AM16" s="162"/>
      <c r="AN16" s="154">
        <v>220</v>
      </c>
    </row>
    <row r="17" spans="1:41" s="163" customFormat="1" ht="25.95" customHeight="1" x14ac:dyDescent="0.4">
      <c r="A17" s="150">
        <v>13</v>
      </c>
      <c r="B17" s="231" t="s">
        <v>54</v>
      </c>
      <c r="C17" s="152">
        <v>520</v>
      </c>
      <c r="D17" s="153">
        <f t="shared" si="0"/>
        <v>80</v>
      </c>
      <c r="E17" s="154">
        <v>80</v>
      </c>
      <c r="F17" s="155"/>
      <c r="G17" s="156">
        <f t="shared" si="1"/>
        <v>60</v>
      </c>
      <c r="H17" s="154"/>
      <c r="I17" s="167">
        <f t="shared" si="3"/>
        <v>15.384615384615385</v>
      </c>
      <c r="J17" s="154">
        <v>200</v>
      </c>
      <c r="K17" s="164">
        <f t="shared" si="4"/>
        <v>25</v>
      </c>
      <c r="L17" s="154">
        <v>2</v>
      </c>
      <c r="M17" s="158"/>
      <c r="N17" s="159"/>
      <c r="O17" s="34"/>
      <c r="P17" s="159">
        <v>0</v>
      </c>
      <c r="Q17" s="159"/>
      <c r="R17" s="160" t="e">
        <f t="shared" si="6"/>
        <v>#DIV/0!</v>
      </c>
      <c r="S17" s="161"/>
      <c r="T17" s="159"/>
      <c r="U17" s="161"/>
      <c r="V17" s="159"/>
      <c r="W17" s="159"/>
      <c r="X17" s="159"/>
      <c r="Y17" s="158">
        <v>530</v>
      </c>
      <c r="Z17" s="38">
        <v>100</v>
      </c>
      <c r="AA17" s="160">
        <f t="shared" si="5"/>
        <v>18.867924528301888</v>
      </c>
      <c r="AB17" s="152">
        <v>10</v>
      </c>
      <c r="AC17" s="159"/>
      <c r="AD17" s="159"/>
      <c r="AE17" s="159" t="e">
        <f t="shared" si="2"/>
        <v>#DIV/0!</v>
      </c>
      <c r="AF17" s="159"/>
      <c r="AG17" s="159"/>
      <c r="AH17" s="159"/>
      <c r="AI17" s="159"/>
      <c r="AJ17" s="159"/>
      <c r="AK17" s="159"/>
      <c r="AL17" s="162"/>
      <c r="AM17" s="162"/>
      <c r="AN17" s="154">
        <v>20</v>
      </c>
    </row>
    <row r="18" spans="1:41" s="163" customFormat="1" ht="25.95" customHeight="1" x14ac:dyDescent="0.4">
      <c r="A18" s="150">
        <v>14</v>
      </c>
      <c r="B18" s="231" t="s">
        <v>55</v>
      </c>
      <c r="C18" s="152">
        <v>1308</v>
      </c>
      <c r="D18" s="153">
        <f t="shared" si="0"/>
        <v>27</v>
      </c>
      <c r="E18" s="154">
        <v>27</v>
      </c>
      <c r="F18" s="155"/>
      <c r="G18" s="156">
        <f t="shared" si="1"/>
        <v>0</v>
      </c>
      <c r="H18" s="154"/>
      <c r="I18" s="166">
        <f t="shared" si="3"/>
        <v>2.0642201834862388</v>
      </c>
      <c r="J18" s="154">
        <v>62</v>
      </c>
      <c r="K18" s="164">
        <f t="shared" si="4"/>
        <v>22.962962962962962</v>
      </c>
      <c r="L18" s="154"/>
      <c r="M18" s="158"/>
      <c r="N18" s="159"/>
      <c r="O18" s="34">
        <v>70</v>
      </c>
      <c r="P18" s="159">
        <v>300</v>
      </c>
      <c r="Q18" s="159"/>
      <c r="R18" s="160">
        <f t="shared" si="6"/>
        <v>0</v>
      </c>
      <c r="S18" s="161"/>
      <c r="T18" s="159"/>
      <c r="U18" s="161"/>
      <c r="V18" s="159"/>
      <c r="W18" s="159"/>
      <c r="X18" s="159"/>
      <c r="Y18" s="158">
        <v>1100</v>
      </c>
      <c r="Z18" s="38"/>
      <c r="AA18" s="160">
        <f t="shared" si="5"/>
        <v>0</v>
      </c>
      <c r="AB18" s="152"/>
      <c r="AC18" s="159"/>
      <c r="AD18" s="159"/>
      <c r="AE18" s="159"/>
      <c r="AF18" s="159"/>
      <c r="AG18" s="159"/>
      <c r="AH18" s="159"/>
      <c r="AI18" s="159"/>
      <c r="AJ18" s="159"/>
      <c r="AK18" s="159"/>
      <c r="AL18" s="162"/>
      <c r="AM18" s="162"/>
      <c r="AN18" s="154">
        <v>27</v>
      </c>
    </row>
    <row r="19" spans="1:41" s="163" customFormat="1" ht="25.95" customHeight="1" x14ac:dyDescent="0.4">
      <c r="A19" s="150">
        <v>16</v>
      </c>
      <c r="B19" s="231" t="s">
        <v>56</v>
      </c>
      <c r="C19" s="152">
        <v>457</v>
      </c>
      <c r="D19" s="153">
        <f t="shared" si="0"/>
        <v>0</v>
      </c>
      <c r="E19" s="154"/>
      <c r="F19" s="155"/>
      <c r="G19" s="156">
        <f t="shared" si="1"/>
        <v>0</v>
      </c>
      <c r="H19" s="154"/>
      <c r="I19" s="166">
        <f t="shared" si="3"/>
        <v>0</v>
      </c>
      <c r="J19" s="154"/>
      <c r="K19" s="154" t="e">
        <f t="shared" si="4"/>
        <v>#DIV/0!</v>
      </c>
      <c r="L19" s="154"/>
      <c r="M19" s="158"/>
      <c r="N19" s="159"/>
      <c r="O19" s="34"/>
      <c r="P19" s="159">
        <v>40</v>
      </c>
      <c r="Q19" s="159"/>
      <c r="R19" s="160">
        <f t="shared" si="6"/>
        <v>0</v>
      </c>
      <c r="S19" s="161"/>
      <c r="T19" s="159"/>
      <c r="U19" s="161"/>
      <c r="V19" s="159"/>
      <c r="W19" s="159"/>
      <c r="X19" s="159"/>
      <c r="Y19" s="158">
        <v>310</v>
      </c>
      <c r="Z19" s="38"/>
      <c r="AA19" s="160">
        <f t="shared" si="5"/>
        <v>0</v>
      </c>
      <c r="AB19" s="152"/>
      <c r="AC19" s="159"/>
      <c r="AD19" s="159"/>
      <c r="AE19" s="159"/>
      <c r="AF19" s="159"/>
      <c r="AG19" s="159"/>
      <c r="AH19" s="159"/>
      <c r="AI19" s="159"/>
      <c r="AJ19" s="159"/>
      <c r="AK19" s="159"/>
      <c r="AL19" s="162"/>
      <c r="AM19" s="162"/>
      <c r="AN19" s="154"/>
    </row>
    <row r="20" spans="1:41" s="163" customFormat="1" ht="25.95" customHeight="1" x14ac:dyDescent="0.4">
      <c r="A20" s="150">
        <v>17</v>
      </c>
      <c r="B20" s="231" t="s">
        <v>57</v>
      </c>
      <c r="C20" s="152">
        <v>130</v>
      </c>
      <c r="D20" s="153">
        <f t="shared" si="0"/>
        <v>0</v>
      </c>
      <c r="E20" s="154"/>
      <c r="F20" s="155"/>
      <c r="G20" s="156">
        <f t="shared" si="1"/>
        <v>0</v>
      </c>
      <c r="H20" s="154"/>
      <c r="I20" s="166">
        <f t="shared" si="3"/>
        <v>0</v>
      </c>
      <c r="J20" s="154"/>
      <c r="K20" s="154" t="e">
        <f t="shared" si="4"/>
        <v>#DIV/0!</v>
      </c>
      <c r="L20" s="154"/>
      <c r="M20" s="158"/>
      <c r="N20" s="159"/>
      <c r="O20" s="34"/>
      <c r="P20" s="159">
        <v>30</v>
      </c>
      <c r="Q20" s="159"/>
      <c r="R20" s="160">
        <f t="shared" si="6"/>
        <v>0</v>
      </c>
      <c r="S20" s="161"/>
      <c r="T20" s="159"/>
      <c r="U20" s="161"/>
      <c r="V20" s="159"/>
      <c r="W20" s="159"/>
      <c r="X20" s="159"/>
      <c r="Y20" s="158">
        <v>210</v>
      </c>
      <c r="Z20" s="38"/>
      <c r="AA20" s="160">
        <f t="shared" si="5"/>
        <v>0</v>
      </c>
      <c r="AB20" s="152"/>
      <c r="AC20" s="159"/>
      <c r="AD20" s="159"/>
      <c r="AE20" s="159"/>
      <c r="AF20" s="159"/>
      <c r="AG20" s="159"/>
      <c r="AH20" s="159"/>
      <c r="AI20" s="159"/>
      <c r="AJ20" s="159"/>
      <c r="AK20" s="159"/>
      <c r="AL20" s="162"/>
      <c r="AM20" s="162"/>
      <c r="AN20" s="154"/>
    </row>
    <row r="21" spans="1:41" s="163" customFormat="1" ht="25.95" customHeight="1" x14ac:dyDescent="0.4">
      <c r="A21" s="150">
        <v>18</v>
      </c>
      <c r="B21" s="246" t="s">
        <v>58</v>
      </c>
      <c r="C21" s="152">
        <v>100</v>
      </c>
      <c r="D21" s="153">
        <f t="shared" si="0"/>
        <v>0</v>
      </c>
      <c r="E21" s="154"/>
      <c r="F21" s="155"/>
      <c r="G21" s="156">
        <f t="shared" si="1"/>
        <v>0</v>
      </c>
      <c r="H21" s="154"/>
      <c r="I21" s="167">
        <f t="shared" si="3"/>
        <v>0</v>
      </c>
      <c r="J21" s="154"/>
      <c r="K21" s="164" t="e">
        <f t="shared" si="4"/>
        <v>#DIV/0!</v>
      </c>
      <c r="L21" s="154"/>
      <c r="M21" s="158"/>
      <c r="N21" s="159"/>
      <c r="O21" s="34"/>
      <c r="P21" s="159"/>
      <c r="Q21" s="159"/>
      <c r="R21" s="160"/>
      <c r="S21" s="161"/>
      <c r="T21" s="159"/>
      <c r="U21" s="161"/>
      <c r="V21" s="159"/>
      <c r="W21" s="159"/>
      <c r="X21" s="159"/>
      <c r="Y21" s="158">
        <v>330</v>
      </c>
      <c r="Z21" s="38"/>
      <c r="AA21" s="160">
        <f t="shared" si="5"/>
        <v>0</v>
      </c>
      <c r="AB21" s="152">
        <v>100</v>
      </c>
      <c r="AC21" s="169"/>
      <c r="AD21" s="159"/>
      <c r="AE21" s="159" t="e">
        <f>AD21/AC21*10</f>
        <v>#DIV/0!</v>
      </c>
      <c r="AF21" s="159"/>
      <c r="AG21" s="159"/>
      <c r="AH21" s="159"/>
      <c r="AI21" s="159"/>
      <c r="AJ21" s="159"/>
      <c r="AK21" s="159"/>
      <c r="AL21" s="162"/>
      <c r="AM21" s="162"/>
      <c r="AN21" s="154"/>
    </row>
    <row r="22" spans="1:41" s="163" customFormat="1" ht="25.95" customHeight="1" x14ac:dyDescent="0.4">
      <c r="A22" s="150">
        <v>20</v>
      </c>
      <c r="B22" s="246" t="s">
        <v>59</v>
      </c>
      <c r="C22" s="152">
        <v>200</v>
      </c>
      <c r="D22" s="153">
        <f t="shared" si="0"/>
        <v>15</v>
      </c>
      <c r="E22" s="154">
        <v>15</v>
      </c>
      <c r="F22" s="155"/>
      <c r="G22" s="156">
        <f t="shared" si="1"/>
        <v>9</v>
      </c>
      <c r="H22" s="154"/>
      <c r="I22" s="167">
        <f t="shared" si="3"/>
        <v>7.5</v>
      </c>
      <c r="J22" s="154">
        <v>30</v>
      </c>
      <c r="K22" s="154">
        <f t="shared" si="4"/>
        <v>20</v>
      </c>
      <c r="L22" s="154">
        <v>2</v>
      </c>
      <c r="M22" s="158"/>
      <c r="N22" s="159"/>
      <c r="O22" s="34"/>
      <c r="P22" s="159"/>
      <c r="Q22" s="159"/>
      <c r="R22" s="160"/>
      <c r="S22" s="161"/>
      <c r="T22" s="159"/>
      <c r="U22" s="161"/>
      <c r="V22" s="159"/>
      <c r="W22" s="159"/>
      <c r="X22" s="159"/>
      <c r="Y22" s="158">
        <v>257</v>
      </c>
      <c r="Z22" s="38"/>
      <c r="AA22" s="160">
        <f t="shared" si="5"/>
        <v>0</v>
      </c>
      <c r="AB22" s="152"/>
      <c r="AC22" s="159"/>
      <c r="AD22" s="159"/>
      <c r="AE22" s="159"/>
      <c r="AF22" s="159"/>
      <c r="AG22" s="159"/>
      <c r="AH22" s="159"/>
      <c r="AI22" s="159"/>
      <c r="AJ22" s="159"/>
      <c r="AK22" s="159"/>
      <c r="AL22" s="162"/>
      <c r="AM22" s="162"/>
      <c r="AN22" s="154">
        <v>6</v>
      </c>
    </row>
    <row r="23" spans="1:41" ht="25.95" customHeight="1" x14ac:dyDescent="0.4">
      <c r="A23" s="150">
        <v>22</v>
      </c>
      <c r="B23" s="246" t="s">
        <v>60</v>
      </c>
      <c r="C23" s="152">
        <v>979</v>
      </c>
      <c r="D23" s="153">
        <f t="shared" si="0"/>
        <v>122</v>
      </c>
      <c r="E23" s="154">
        <v>122</v>
      </c>
      <c r="F23" s="155"/>
      <c r="G23" s="156">
        <f t="shared" si="1"/>
        <v>122</v>
      </c>
      <c r="H23" s="154"/>
      <c r="I23" s="166">
        <f t="shared" si="3"/>
        <v>12.461695607763023</v>
      </c>
      <c r="J23" s="154">
        <v>207</v>
      </c>
      <c r="K23" s="154">
        <f t="shared" si="4"/>
        <v>16.967213114754099</v>
      </c>
      <c r="L23" s="154">
        <v>3</v>
      </c>
      <c r="M23" s="158"/>
      <c r="N23" s="159"/>
      <c r="O23" s="34">
        <v>83</v>
      </c>
      <c r="P23" s="159">
        <v>82</v>
      </c>
      <c r="Q23" s="159"/>
      <c r="R23" s="160">
        <f t="shared" si="6"/>
        <v>0</v>
      </c>
      <c r="S23" s="161"/>
      <c r="T23" s="159"/>
      <c r="U23" s="161"/>
      <c r="V23" s="159"/>
      <c r="W23" s="159"/>
      <c r="X23" s="159"/>
      <c r="Y23" s="158">
        <v>1200</v>
      </c>
      <c r="Z23" s="38"/>
      <c r="AA23" s="160">
        <f t="shared" si="5"/>
        <v>0</v>
      </c>
      <c r="AB23" s="152"/>
      <c r="AC23" s="159"/>
      <c r="AD23" s="159"/>
      <c r="AE23" s="159"/>
      <c r="AF23" s="159"/>
      <c r="AG23" s="159"/>
      <c r="AH23" s="159"/>
      <c r="AI23" s="159"/>
      <c r="AJ23" s="159"/>
      <c r="AK23" s="159"/>
      <c r="AL23" s="64"/>
      <c r="AM23" s="64"/>
      <c r="AN23" s="154"/>
    </row>
    <row r="24" spans="1:41" s="178" customFormat="1" ht="25.95" customHeight="1" x14ac:dyDescent="0.4">
      <c r="A24" s="170"/>
      <c r="B24" s="171" t="s">
        <v>103</v>
      </c>
      <c r="C24" s="172">
        <f>SUM(C5:C23)</f>
        <v>23316</v>
      </c>
      <c r="D24" s="172">
        <f>SUM(D5:D23)</f>
        <v>2829.3</v>
      </c>
      <c r="E24" s="172">
        <f>SUM(E5:E23)</f>
        <v>2459.3000000000002</v>
      </c>
      <c r="F24" s="155">
        <f t="shared" ref="F24:F26" si="7">C24-D24</f>
        <v>20486.7</v>
      </c>
      <c r="G24" s="156">
        <f>SUM(G5:G23)</f>
        <v>1080.3</v>
      </c>
      <c r="H24" s="172">
        <f>SUM(H5:H23)</f>
        <v>370</v>
      </c>
      <c r="I24" s="173">
        <f t="shared" si="3"/>
        <v>12.134585692228514</v>
      </c>
      <c r="J24" s="172">
        <f>SUM(J5:J23)</f>
        <v>7729.7</v>
      </c>
      <c r="K24" s="174">
        <f t="shared" si="4"/>
        <v>31.430488350343595</v>
      </c>
      <c r="L24" s="154">
        <f t="shared" ref="L24:Q24" si="8">SUM(L5:L23)</f>
        <v>53</v>
      </c>
      <c r="M24" s="172">
        <f t="shared" si="8"/>
        <v>355</v>
      </c>
      <c r="N24" s="172">
        <f t="shared" si="8"/>
        <v>0</v>
      </c>
      <c r="O24" s="172">
        <f t="shared" si="8"/>
        <v>1763</v>
      </c>
      <c r="P24" s="172">
        <f t="shared" si="8"/>
        <v>3602</v>
      </c>
      <c r="Q24" s="172">
        <f t="shared" si="8"/>
        <v>0</v>
      </c>
      <c r="R24" s="160">
        <f t="shared" si="6"/>
        <v>0</v>
      </c>
      <c r="S24" s="172">
        <f t="shared" ref="S24:Z24" si="9">SUM(S5:S23)</f>
        <v>0</v>
      </c>
      <c r="T24" s="172">
        <f t="shared" si="9"/>
        <v>0</v>
      </c>
      <c r="U24" s="172">
        <f t="shared" si="9"/>
        <v>0</v>
      </c>
      <c r="V24" s="172">
        <f t="shared" si="9"/>
        <v>0</v>
      </c>
      <c r="W24" s="172">
        <f t="shared" si="9"/>
        <v>40</v>
      </c>
      <c r="X24" s="172">
        <f t="shared" si="9"/>
        <v>9</v>
      </c>
      <c r="Y24" s="172">
        <f t="shared" si="9"/>
        <v>21983</v>
      </c>
      <c r="Z24" s="172">
        <f t="shared" si="9"/>
        <v>540</v>
      </c>
      <c r="AA24" s="160">
        <f t="shared" si="5"/>
        <v>2.4564436155210845</v>
      </c>
      <c r="AB24" s="172">
        <f>SUM(AB5:AB23)</f>
        <v>284</v>
      </c>
      <c r="AC24" s="175">
        <f>SUM(AC5:AC23)</f>
        <v>0</v>
      </c>
      <c r="AD24" s="176">
        <f>SUM(AD5:AD23)</f>
        <v>0</v>
      </c>
      <c r="AE24" s="177" t="e">
        <f t="shared" ref="AE24:AE27" si="10">AD24/AC24*10</f>
        <v>#DIV/0!</v>
      </c>
      <c r="AF24" s="172">
        <f t="shared" ref="AF24:AM24" si="11">SUM(AF5:AF23)</f>
        <v>12</v>
      </c>
      <c r="AG24" s="172">
        <f t="shared" si="11"/>
        <v>0</v>
      </c>
      <c r="AH24" s="172">
        <f t="shared" si="11"/>
        <v>12</v>
      </c>
      <c r="AI24" s="172">
        <f t="shared" si="11"/>
        <v>0</v>
      </c>
      <c r="AJ24" s="172">
        <f t="shared" si="11"/>
        <v>30</v>
      </c>
      <c r="AK24" s="172">
        <f t="shared" si="11"/>
        <v>0</v>
      </c>
      <c r="AL24" s="172">
        <f t="shared" si="11"/>
        <v>2</v>
      </c>
      <c r="AM24" s="172">
        <f t="shared" si="11"/>
        <v>0</v>
      </c>
      <c r="AN24" s="172">
        <f>SUM(AN5:AN23)</f>
        <v>1379</v>
      </c>
      <c r="AO24" s="178">
        <f>AG24+AI24+AK24+AM24</f>
        <v>0</v>
      </c>
    </row>
    <row r="25" spans="1:41" s="188" customFormat="1" ht="25.95" customHeight="1" x14ac:dyDescent="0.4">
      <c r="A25" s="179"/>
      <c r="B25" s="180" t="s">
        <v>67</v>
      </c>
      <c r="C25" s="181">
        <v>5971</v>
      </c>
      <c r="D25" s="153">
        <f t="shared" si="0"/>
        <v>0</v>
      </c>
      <c r="E25" s="181"/>
      <c r="F25" s="155">
        <f t="shared" si="7"/>
        <v>5971</v>
      </c>
      <c r="G25" s="156">
        <f t="shared" ref="G25" si="12">E25-AN25</f>
        <v>0</v>
      </c>
      <c r="H25" s="181"/>
      <c r="I25" s="157">
        <f t="shared" si="3"/>
        <v>0</v>
      </c>
      <c r="J25" s="181"/>
      <c r="K25" s="182" t="e">
        <f t="shared" si="4"/>
        <v>#DIV/0!</v>
      </c>
      <c r="L25" s="181"/>
      <c r="M25" s="183"/>
      <c r="N25" s="183"/>
      <c r="O25" s="34"/>
      <c r="P25" s="183">
        <v>100</v>
      </c>
      <c r="Q25" s="183"/>
      <c r="R25" s="160">
        <f t="shared" si="6"/>
        <v>0</v>
      </c>
      <c r="S25" s="184"/>
      <c r="T25" s="183"/>
      <c r="U25" s="184"/>
      <c r="V25" s="183"/>
      <c r="W25" s="183"/>
      <c r="X25" s="183"/>
      <c r="Y25" s="183">
        <v>9000</v>
      </c>
      <c r="Z25" s="38"/>
      <c r="AA25" s="160">
        <f t="shared" si="5"/>
        <v>0</v>
      </c>
      <c r="AB25" s="181">
        <v>1519</v>
      </c>
      <c r="AC25" s="181">
        <v>200</v>
      </c>
      <c r="AD25" s="181">
        <v>3000</v>
      </c>
      <c r="AE25" s="177">
        <f t="shared" si="10"/>
        <v>150</v>
      </c>
      <c r="AF25" s="185">
        <v>17.5</v>
      </c>
      <c r="AG25" s="183"/>
      <c r="AH25" s="183">
        <v>16</v>
      </c>
      <c r="AI25" s="183"/>
      <c r="AJ25" s="183">
        <v>42.5</v>
      </c>
      <c r="AK25" s="183"/>
      <c r="AL25" s="186">
        <v>3</v>
      </c>
      <c r="AM25" s="186"/>
      <c r="AN25" s="181"/>
      <c r="AO25" s="187">
        <f t="shared" ref="AO25:AO26" si="13">AG25+AI25+AK25+AM25</f>
        <v>0</v>
      </c>
    </row>
    <row r="26" spans="1:41" s="187" customFormat="1" ht="25.95" customHeight="1" x14ac:dyDescent="0.4">
      <c r="A26" s="170"/>
      <c r="B26" s="189" t="s">
        <v>68</v>
      </c>
      <c r="C26" s="181">
        <f>SUM(C24:C25)</f>
        <v>29287</v>
      </c>
      <c r="D26" s="181">
        <f t="shared" ref="D26:H26" si="14">SUM(D24:D25)</f>
        <v>2829.3</v>
      </c>
      <c r="E26" s="181">
        <f t="shared" si="14"/>
        <v>2459.3000000000002</v>
      </c>
      <c r="F26" s="155">
        <f t="shared" si="7"/>
        <v>26457.7</v>
      </c>
      <c r="G26" s="156">
        <f>G24+G25</f>
        <v>1080.3</v>
      </c>
      <c r="H26" s="181">
        <f t="shared" si="14"/>
        <v>370</v>
      </c>
      <c r="I26" s="190">
        <f t="shared" si="3"/>
        <v>9.6606002663297712</v>
      </c>
      <c r="J26" s="181">
        <f t="shared" ref="J26:AN26" si="15">SUM(J24:J25)</f>
        <v>7729.7</v>
      </c>
      <c r="K26" s="191">
        <f t="shared" si="4"/>
        <v>31.430488350343595</v>
      </c>
      <c r="L26" s="181">
        <f t="shared" si="15"/>
        <v>53</v>
      </c>
      <c r="M26" s="181">
        <f t="shared" si="15"/>
        <v>355</v>
      </c>
      <c r="N26" s="181">
        <f t="shared" si="15"/>
        <v>0</v>
      </c>
      <c r="O26" s="181">
        <f t="shared" si="15"/>
        <v>1763</v>
      </c>
      <c r="P26" s="181">
        <f t="shared" si="15"/>
        <v>3702</v>
      </c>
      <c r="Q26" s="181">
        <f t="shared" si="15"/>
        <v>0</v>
      </c>
      <c r="R26" s="160">
        <f t="shared" si="6"/>
        <v>0</v>
      </c>
      <c r="S26" s="181">
        <f t="shared" si="15"/>
        <v>0</v>
      </c>
      <c r="T26" s="181">
        <f t="shared" si="15"/>
        <v>0</v>
      </c>
      <c r="U26" s="181">
        <f t="shared" si="15"/>
        <v>0</v>
      </c>
      <c r="V26" s="181">
        <f t="shared" si="15"/>
        <v>0</v>
      </c>
      <c r="W26" s="181">
        <f t="shared" si="15"/>
        <v>40</v>
      </c>
      <c r="X26" s="181">
        <f t="shared" si="15"/>
        <v>9</v>
      </c>
      <c r="Y26" s="181">
        <f t="shared" si="15"/>
        <v>30983</v>
      </c>
      <c r="Z26" s="181">
        <f t="shared" si="15"/>
        <v>540</v>
      </c>
      <c r="AA26" s="160">
        <f t="shared" si="5"/>
        <v>1.7428912629506503</v>
      </c>
      <c r="AB26" s="181">
        <f t="shared" si="15"/>
        <v>1803</v>
      </c>
      <c r="AC26" s="192">
        <f t="shared" si="15"/>
        <v>200</v>
      </c>
      <c r="AD26" s="193">
        <f t="shared" si="15"/>
        <v>3000</v>
      </c>
      <c r="AE26" s="177">
        <f t="shared" si="10"/>
        <v>150</v>
      </c>
      <c r="AF26" s="181">
        <f t="shared" si="15"/>
        <v>29.5</v>
      </c>
      <c r="AG26" s="181">
        <f t="shared" si="15"/>
        <v>0</v>
      </c>
      <c r="AH26" s="181">
        <f t="shared" si="15"/>
        <v>28</v>
      </c>
      <c r="AI26" s="181">
        <f t="shared" si="15"/>
        <v>0</v>
      </c>
      <c r="AJ26" s="181">
        <f t="shared" si="15"/>
        <v>72.5</v>
      </c>
      <c r="AK26" s="181">
        <f t="shared" si="15"/>
        <v>0</v>
      </c>
      <c r="AL26" s="181">
        <f t="shared" si="15"/>
        <v>5</v>
      </c>
      <c r="AM26" s="181">
        <f t="shared" si="15"/>
        <v>0</v>
      </c>
      <c r="AN26" s="181">
        <f t="shared" si="15"/>
        <v>1379</v>
      </c>
      <c r="AO26" s="187">
        <f t="shared" si="13"/>
        <v>0</v>
      </c>
    </row>
    <row r="27" spans="1:41" s="205" customFormat="1" ht="22.8" x14ac:dyDescent="0.4">
      <c r="A27" s="194"/>
      <c r="B27" s="195" t="s">
        <v>104</v>
      </c>
      <c r="C27" s="196">
        <v>22373</v>
      </c>
      <c r="D27" s="197">
        <v>9362</v>
      </c>
      <c r="E27" s="197">
        <v>8222</v>
      </c>
      <c r="F27" s="155"/>
      <c r="G27" s="198"/>
      <c r="H27" s="197">
        <v>1140</v>
      </c>
      <c r="I27" s="199">
        <f t="shared" si="3"/>
        <v>41.845081124569795</v>
      </c>
      <c r="J27" s="197">
        <v>23151</v>
      </c>
      <c r="K27" s="200">
        <f t="shared" si="4"/>
        <v>28.157382631963024</v>
      </c>
      <c r="L27" s="197">
        <v>50</v>
      </c>
      <c r="M27" s="201">
        <v>555</v>
      </c>
      <c r="N27" s="202">
        <v>45</v>
      </c>
      <c r="O27" s="247">
        <v>2783</v>
      </c>
      <c r="P27" s="201">
        <v>4149</v>
      </c>
      <c r="Q27" s="202">
        <v>90</v>
      </c>
      <c r="R27" s="203">
        <f t="shared" si="6"/>
        <v>2.1691973969631237</v>
      </c>
      <c r="S27" s="201">
        <v>925</v>
      </c>
      <c r="T27" s="202">
        <v>1037</v>
      </c>
      <c r="U27" s="201">
        <v>4487</v>
      </c>
      <c r="V27" s="202">
        <v>967</v>
      </c>
      <c r="W27" s="202">
        <v>190</v>
      </c>
      <c r="X27" s="202">
        <v>56.9</v>
      </c>
      <c r="Y27" s="201">
        <v>21054</v>
      </c>
      <c r="Z27" s="73">
        <v>3158</v>
      </c>
      <c r="AA27" s="203">
        <f t="shared" si="5"/>
        <v>14.999525030872993</v>
      </c>
      <c r="AB27" s="196">
        <v>366</v>
      </c>
      <c r="AC27" s="197">
        <v>3.5</v>
      </c>
      <c r="AD27" s="197">
        <v>43.5</v>
      </c>
      <c r="AE27" s="204">
        <f t="shared" si="10"/>
        <v>124.28571428571429</v>
      </c>
      <c r="AF27" s="197">
        <v>20</v>
      </c>
      <c r="AG27" s="197"/>
      <c r="AH27" s="197">
        <v>18.5</v>
      </c>
      <c r="AI27" s="197"/>
      <c r="AJ27" s="197">
        <v>30</v>
      </c>
      <c r="AK27" s="197"/>
      <c r="AL27" s="197"/>
      <c r="AM27" s="197"/>
      <c r="AN27" s="197">
        <v>6341</v>
      </c>
    </row>
    <row r="28" spans="1:41" ht="17.399999999999999" x14ac:dyDescent="0.3">
      <c r="A28" s="32"/>
      <c r="B28" s="32"/>
      <c r="O28" s="248"/>
      <c r="Z28" s="65"/>
    </row>
    <row r="29" spans="1:41" ht="17.399999999999999" x14ac:dyDescent="0.25">
      <c r="O29" s="249"/>
      <c r="Z29" s="85"/>
    </row>
    <row r="30" spans="1:41" ht="29.4" customHeight="1" x14ac:dyDescent="0.45">
      <c r="B30" s="206"/>
      <c r="E30" s="207"/>
      <c r="F30" s="207"/>
      <c r="O30" s="248"/>
      <c r="Z30" s="65"/>
    </row>
    <row r="33" spans="2:2" ht="22.95" customHeight="1" x14ac:dyDescent="0.55000000000000004">
      <c r="B33" s="208"/>
    </row>
    <row r="34" spans="2:2" ht="13.2" customHeight="1" x14ac:dyDescent="0.55000000000000004">
      <c r="B34" s="208"/>
    </row>
    <row r="35" spans="2:2" ht="46.2" customHeight="1" x14ac:dyDescent="0.55000000000000004">
      <c r="B35" s="208"/>
    </row>
  </sheetData>
  <mergeCells count="36">
    <mergeCell ref="B1:AC1"/>
    <mergeCell ref="A2:A4"/>
    <mergeCell ref="B2:B4"/>
    <mergeCell ref="C2:K2"/>
    <mergeCell ref="L2:L4"/>
    <mergeCell ref="M2:N2"/>
    <mergeCell ref="O2:O4"/>
    <mergeCell ref="P2:R2"/>
    <mergeCell ref="S2:V2"/>
    <mergeCell ref="W2:X2"/>
    <mergeCell ref="W3:W4"/>
    <mergeCell ref="Y2:AA2"/>
    <mergeCell ref="AB2:AE2"/>
    <mergeCell ref="AF2:AM2"/>
    <mergeCell ref="C3:C4"/>
    <mergeCell ref="D3:D4"/>
    <mergeCell ref="E3:I3"/>
    <mergeCell ref="J3:J4"/>
    <mergeCell ref="K3:K4"/>
    <mergeCell ref="M3:M4"/>
    <mergeCell ref="N3:N4"/>
    <mergeCell ref="P3:P4"/>
    <mergeCell ref="Q3:Q4"/>
    <mergeCell ref="R3:R4"/>
    <mergeCell ref="S3:T3"/>
    <mergeCell ref="U3:V3"/>
    <mergeCell ref="AF3:AG3"/>
    <mergeCell ref="AH3:AI3"/>
    <mergeCell ref="AJ3:AK3"/>
    <mergeCell ref="AL3:AM3"/>
    <mergeCell ref="X3:X4"/>
    <mergeCell ref="Y3:Y4"/>
    <mergeCell ref="Z3:Z4"/>
    <mergeCell ref="AA3:AA4"/>
    <mergeCell ref="AB3:AB4"/>
    <mergeCell ref="AC3:AE3"/>
  </mergeCells>
  <pageMargins left="0.11811023622047245" right="0.11811023622047245" top="0.35433070866141736" bottom="0.35433070866141736" header="0.31496062992125984" footer="0.31496062992125984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3"/>
  <sheetViews>
    <sheetView view="pageBreakPreview" topLeftCell="A7" zoomScale="60" zoomScaleNormal="60" workbookViewId="0">
      <selection activeCell="BR24" sqref="BR24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0" customWidth="1"/>
    <col min="51" max="51" width="7.44140625" customWidth="1"/>
    <col min="52" max="52" width="8.6640625" customWidth="1"/>
    <col min="53" max="53" width="11.332031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</cols>
  <sheetData>
    <row r="1" spans="1:63" ht="43.95" customHeight="1" x14ac:dyDescent="0.25">
      <c r="A1" s="278" t="s">
        <v>110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44"/>
      <c r="AB1" s="244"/>
      <c r="AC1" s="244"/>
      <c r="AD1" s="244"/>
      <c r="AE1" s="244"/>
      <c r="AF1" s="244"/>
      <c r="AG1" s="244"/>
      <c r="AH1" s="259" t="str">
        <f>A1</f>
        <v>Оперативные данные о ходе полевых работ Можгинский район на 18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18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3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240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</row>
    <row r="3" spans="1:63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</row>
    <row r="4" spans="1:63" s="3" customFormat="1" ht="28.95" customHeight="1" x14ac:dyDescent="0.25">
      <c r="A4" s="263"/>
      <c r="B4" s="266"/>
      <c r="C4" s="275"/>
      <c r="D4" s="290"/>
      <c r="E4" s="5" t="s">
        <v>40</v>
      </c>
      <c r="F4" s="242" t="s">
        <v>41</v>
      </c>
      <c r="G4" s="242" t="s">
        <v>32</v>
      </c>
      <c r="H4" s="7" t="s">
        <v>40</v>
      </c>
      <c r="I4" s="242" t="s">
        <v>41</v>
      </c>
      <c r="J4" s="242" t="s">
        <v>32</v>
      </c>
      <c r="K4" s="7" t="s">
        <v>40</v>
      </c>
      <c r="L4" s="242" t="s">
        <v>41</v>
      </c>
      <c r="M4" s="242" t="s">
        <v>32</v>
      </c>
      <c r="N4" s="8" t="s">
        <v>40</v>
      </c>
      <c r="O4" s="241" t="s">
        <v>41</v>
      </c>
      <c r="P4" s="241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243"/>
      <c r="AM4" s="243" t="s">
        <v>41</v>
      </c>
      <c r="AN4" s="243" t="s">
        <v>40</v>
      </c>
      <c r="AO4" s="243" t="s">
        <v>41</v>
      </c>
      <c r="AP4" s="243" t="s">
        <v>40</v>
      </c>
      <c r="AQ4" s="243" t="s">
        <v>41</v>
      </c>
      <c r="AR4" s="243" t="s">
        <v>40</v>
      </c>
      <c r="AS4" s="17" t="s">
        <v>41</v>
      </c>
      <c r="AT4" s="243" t="s">
        <v>40</v>
      </c>
      <c r="AU4" s="17" t="s">
        <v>41</v>
      </c>
      <c r="AV4" s="17" t="s">
        <v>32</v>
      </c>
      <c r="AW4" s="243" t="s">
        <v>40</v>
      </c>
      <c r="AX4" s="243" t="s">
        <v>41</v>
      </c>
      <c r="AY4" s="17" t="s">
        <v>32</v>
      </c>
      <c r="AZ4" s="243" t="s">
        <v>40</v>
      </c>
      <c r="BA4" s="243" t="s">
        <v>41</v>
      </c>
      <c r="BB4" s="243" t="s">
        <v>41</v>
      </c>
      <c r="BC4" s="243" t="s">
        <v>41</v>
      </c>
      <c r="BD4" s="17" t="s">
        <v>32</v>
      </c>
      <c r="BE4" s="243" t="s">
        <v>40</v>
      </c>
      <c r="BF4" s="243" t="s">
        <v>41</v>
      </c>
      <c r="BG4" s="17" t="s">
        <v>32</v>
      </c>
      <c r="BH4" s="243" t="s">
        <v>40</v>
      </c>
      <c r="BI4" s="243" t="s">
        <v>41</v>
      </c>
      <c r="BJ4" s="294"/>
      <c r="BK4" s="294"/>
    </row>
    <row r="5" spans="1:63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239">
        <v>4842</v>
      </c>
      <c r="T5" s="27">
        <v>4842</v>
      </c>
      <c r="U5" s="28">
        <f t="shared" ref="U5:U29" si="1">T5/S5*100</f>
        <v>100</v>
      </c>
      <c r="V5" s="29"/>
      <c r="W5" s="239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4248</v>
      </c>
      <c r="AV5" s="35">
        <f>AU5/AT5*100</f>
        <v>100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28448</v>
      </c>
      <c r="BB5" s="34"/>
      <c r="BC5" s="34">
        <v>15365</v>
      </c>
      <c r="BD5" s="117">
        <f t="shared" ref="BD5:BD30" si="2">BA5/AZ5*100</f>
        <v>129.30909090909091</v>
      </c>
      <c r="BE5" s="34">
        <v>17816</v>
      </c>
      <c r="BF5" s="32"/>
      <c r="BG5" s="32">
        <f>BF5/BE5*100</f>
        <v>0</v>
      </c>
      <c r="BH5" s="34">
        <v>2800</v>
      </c>
      <c r="BI5" s="32"/>
      <c r="BJ5" s="34">
        <v>3513</v>
      </c>
      <c r="BK5" s="36">
        <f>((AX5*0.45) + (BA5*0.34) + (BF5/1.33*0.18) + (BI5*0.2))/BJ5*10</f>
        <v>29.135411329348141</v>
      </c>
    </row>
    <row r="6" spans="1:63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 t="e">
        <f t="shared" ref="AV6:AV30" si="3">AU6/AT6*100</f>
        <v>#DIV/0!</v>
      </c>
      <c r="AW6" s="34">
        <v>0</v>
      </c>
      <c r="AX6" s="34"/>
      <c r="AY6" s="34" t="e">
        <f t="shared" ref="AY6:AY30" si="4">AX6/AW6*100</f>
        <v>#DIV/0!</v>
      </c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5">BF6/BE6*100</f>
        <v>#DIV/0!</v>
      </c>
      <c r="BH6" s="34">
        <v>0</v>
      </c>
      <c r="BI6" s="32"/>
      <c r="BJ6" s="34"/>
      <c r="BK6" s="36" t="e">
        <f t="shared" ref="BK6:BK30" si="6">((AX6*0.45) + (BA6*0.34) + (BF6/1.33*0.18) + (BI6*0.2))/BJ6*10</f>
        <v>#DIV/0!</v>
      </c>
    </row>
    <row r="7" spans="1:63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7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8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si="3"/>
        <v>96.269554753309265</v>
      </c>
      <c r="AW7" s="34">
        <v>800</v>
      </c>
      <c r="AX7" s="34">
        <v>750</v>
      </c>
      <c r="AY7" s="34">
        <f t="shared" si="4"/>
        <v>93.75</v>
      </c>
      <c r="AZ7" s="34">
        <v>9500</v>
      </c>
      <c r="BA7" s="34">
        <v>10853</v>
      </c>
      <c r="BB7" s="34">
        <v>1375</v>
      </c>
      <c r="BC7" s="34">
        <v>1500</v>
      </c>
      <c r="BD7" s="36">
        <f t="shared" si="2"/>
        <v>114.2421052631579</v>
      </c>
      <c r="BE7" s="34">
        <v>9100</v>
      </c>
      <c r="BF7" s="34"/>
      <c r="BG7" s="32">
        <f t="shared" si="5"/>
        <v>0</v>
      </c>
      <c r="BH7" s="34">
        <v>1000</v>
      </c>
      <c r="BI7" s="32"/>
      <c r="BJ7" s="34">
        <v>1470</v>
      </c>
      <c r="BK7" s="36">
        <f t="shared" si="6"/>
        <v>27.398095238095237</v>
      </c>
    </row>
    <row r="8" spans="1:63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7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8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1060</v>
      </c>
      <c r="AV8" s="35">
        <f t="shared" si="3"/>
        <v>85.969180859691804</v>
      </c>
      <c r="AW8" s="34">
        <v>371</v>
      </c>
      <c r="AX8" s="34">
        <v>371</v>
      </c>
      <c r="AY8" s="34">
        <f t="shared" si="4"/>
        <v>100</v>
      </c>
      <c r="AZ8" s="34">
        <v>1400</v>
      </c>
      <c r="BA8" s="34">
        <v>2540</v>
      </c>
      <c r="BB8" s="34"/>
      <c r="BC8" s="34">
        <v>1390</v>
      </c>
      <c r="BD8" s="36">
        <f t="shared" si="2"/>
        <v>181.42857142857142</v>
      </c>
      <c r="BE8" s="34">
        <v>2700</v>
      </c>
      <c r="BF8" s="34">
        <v>1000</v>
      </c>
      <c r="BG8" s="32">
        <f t="shared" si="5"/>
        <v>37.037037037037038</v>
      </c>
      <c r="BH8" s="34">
        <v>300</v>
      </c>
      <c r="BI8" s="32"/>
      <c r="BJ8" s="34">
        <v>450</v>
      </c>
      <c r="BK8" s="36">
        <f t="shared" si="6"/>
        <v>25.908629908103592</v>
      </c>
    </row>
    <row r="9" spans="1:63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7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8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1349</v>
      </c>
      <c r="AV9" s="51">
        <f t="shared" si="3"/>
        <v>100</v>
      </c>
      <c r="AW9" s="34">
        <v>1000</v>
      </c>
      <c r="AX9" s="34">
        <v>610</v>
      </c>
      <c r="AY9" s="34">
        <f t="shared" si="4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2"/>
        <v>188.94285714285715</v>
      </c>
      <c r="BE9" s="34">
        <v>5000</v>
      </c>
      <c r="BF9" s="34"/>
      <c r="BG9" s="32">
        <f t="shared" si="5"/>
        <v>0</v>
      </c>
      <c r="BH9" s="34">
        <v>1000</v>
      </c>
      <c r="BI9" s="32">
        <v>11</v>
      </c>
      <c r="BJ9" s="34">
        <v>957</v>
      </c>
      <c r="BK9" s="36">
        <f t="shared" si="6"/>
        <v>26.385788923719957</v>
      </c>
    </row>
    <row r="10" spans="1:63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7"/>
        <v>100</v>
      </c>
      <c r="K10" s="23">
        <v>0</v>
      </c>
      <c r="L10" s="20"/>
      <c r="M10" s="22"/>
      <c r="N10" s="20">
        <v>655</v>
      </c>
      <c r="O10" s="20"/>
      <c r="P10" s="20">
        <f t="shared" si="8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3"/>
        <v>90.649350649350652</v>
      </c>
      <c r="AW10" s="34">
        <v>310</v>
      </c>
      <c r="AX10" s="34">
        <v>183</v>
      </c>
      <c r="AY10" s="34">
        <f t="shared" si="4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2"/>
        <v>87.31481481481481</v>
      </c>
      <c r="BE10" s="34">
        <v>0</v>
      </c>
      <c r="BF10" s="34"/>
      <c r="BG10" s="32" t="e">
        <f t="shared" si="5"/>
        <v>#DIV/0!</v>
      </c>
      <c r="BH10" s="34">
        <v>300</v>
      </c>
      <c r="BI10" s="32"/>
      <c r="BJ10" s="34">
        <v>651</v>
      </c>
      <c r="BK10" s="36">
        <f t="shared" si="6"/>
        <v>25.89016897081413</v>
      </c>
    </row>
    <row r="11" spans="1:63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7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8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3"/>
        <v>87.677725118483409</v>
      </c>
      <c r="AW11" s="34">
        <v>258</v>
      </c>
      <c r="AX11" s="34">
        <v>350</v>
      </c>
      <c r="AY11" s="34">
        <f t="shared" si="4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2"/>
        <v>160</v>
      </c>
      <c r="BE11" s="34">
        <v>2660</v>
      </c>
      <c r="BF11" s="34"/>
      <c r="BG11" s="32">
        <f t="shared" si="5"/>
        <v>0</v>
      </c>
      <c r="BH11" s="34">
        <v>400</v>
      </c>
      <c r="BI11" s="32">
        <v>20</v>
      </c>
      <c r="BJ11" s="34">
        <v>436</v>
      </c>
      <c r="BK11" s="36">
        <f t="shared" si="6"/>
        <v>13.061926605504588</v>
      </c>
    </row>
    <row r="12" spans="1:63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7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8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3"/>
        <v>100</v>
      </c>
      <c r="AW12" s="34">
        <v>1366</v>
      </c>
      <c r="AX12" s="34">
        <v>534</v>
      </c>
      <c r="AY12" s="34">
        <f t="shared" si="4"/>
        <v>39.092240117130302</v>
      </c>
      <c r="AZ12" s="34">
        <v>4252</v>
      </c>
      <c r="BA12" s="34">
        <v>3529</v>
      </c>
      <c r="BB12" s="34">
        <v>1642</v>
      </c>
      <c r="BC12" s="34">
        <v>1113</v>
      </c>
      <c r="BD12" s="36">
        <f t="shared" si="2"/>
        <v>82.99623706491063</v>
      </c>
      <c r="BE12" s="34">
        <v>7085</v>
      </c>
      <c r="BF12" s="34">
        <v>2500</v>
      </c>
      <c r="BG12" s="32">
        <f t="shared" si="5"/>
        <v>35.285815102328868</v>
      </c>
      <c r="BH12" s="34">
        <v>1046</v>
      </c>
      <c r="BI12" s="32"/>
      <c r="BJ12" s="34">
        <v>1365</v>
      </c>
      <c r="BK12" s="36">
        <f t="shared" si="6"/>
        <v>13.029346993858272</v>
      </c>
    </row>
    <row r="13" spans="1:63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7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8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3"/>
        <v>82.946250829462514</v>
      </c>
      <c r="AW13" s="34">
        <v>549</v>
      </c>
      <c r="AX13" s="34">
        <v>600</v>
      </c>
      <c r="AY13" s="34">
        <f t="shared" si="4"/>
        <v>109.28961748633881</v>
      </c>
      <c r="AZ13" s="34">
        <v>4500</v>
      </c>
      <c r="BA13" s="34">
        <v>5150</v>
      </c>
      <c r="BB13" s="34"/>
      <c r="BC13" s="34"/>
      <c r="BD13" s="36">
        <f t="shared" si="2"/>
        <v>114.44444444444444</v>
      </c>
      <c r="BE13" s="34">
        <v>0</v>
      </c>
      <c r="BF13" s="34"/>
      <c r="BG13" s="32" t="e">
        <f t="shared" si="5"/>
        <v>#DIV/0!</v>
      </c>
      <c r="BH13" s="34">
        <v>305</v>
      </c>
      <c r="BI13" s="32"/>
      <c r="BJ13" s="34">
        <v>450</v>
      </c>
      <c r="BK13" s="36">
        <f t="shared" si="6"/>
        <v>44.911111111111111</v>
      </c>
    </row>
    <row r="14" spans="1:63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7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8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3"/>
        <v>100</v>
      </c>
      <c r="AW14" s="34">
        <v>610</v>
      </c>
      <c r="AX14" s="34">
        <v>622</v>
      </c>
      <c r="AY14" s="34">
        <f t="shared" si="4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2"/>
        <v>59.517543859649123</v>
      </c>
      <c r="BE14" s="34">
        <v>3765</v>
      </c>
      <c r="BF14" s="34">
        <v>1920</v>
      </c>
      <c r="BG14" s="32">
        <f t="shared" si="5"/>
        <v>50.996015936254977</v>
      </c>
      <c r="BH14" s="34">
        <v>230</v>
      </c>
      <c r="BI14" s="32"/>
      <c r="BJ14" s="34">
        <v>588</v>
      </c>
      <c r="BK14" s="36">
        <f t="shared" si="6"/>
        <v>17.026014014628409</v>
      </c>
    </row>
    <row r="15" spans="1:63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7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8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3"/>
        <v>84.67400508044031</v>
      </c>
      <c r="AW15" s="34">
        <v>694</v>
      </c>
      <c r="AX15" s="34">
        <v>800</v>
      </c>
      <c r="AY15" s="34">
        <f t="shared" si="4"/>
        <v>115.27377521613833</v>
      </c>
      <c r="AZ15" s="34">
        <v>3901</v>
      </c>
      <c r="BA15" s="34">
        <v>2600</v>
      </c>
      <c r="BB15" s="34">
        <v>500</v>
      </c>
      <c r="BC15" s="34">
        <v>2100</v>
      </c>
      <c r="BD15" s="36">
        <f t="shared" si="2"/>
        <v>66.64957703153037</v>
      </c>
      <c r="BE15" s="34">
        <v>2700</v>
      </c>
      <c r="BF15" s="34">
        <v>9500</v>
      </c>
      <c r="BG15" s="32">
        <f t="shared" si="5"/>
        <v>351.85185185185185</v>
      </c>
      <c r="BH15" s="34">
        <v>574</v>
      </c>
      <c r="BI15" s="32"/>
      <c r="BJ15" s="34">
        <v>706</v>
      </c>
      <c r="BK15" s="36">
        <f t="shared" si="6"/>
        <v>35.831647106434637</v>
      </c>
    </row>
    <row r="16" spans="1:63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7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8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1662</v>
      </c>
      <c r="AV16" s="35">
        <f t="shared" si="3"/>
        <v>100</v>
      </c>
      <c r="AW16" s="34">
        <v>800</v>
      </c>
      <c r="AX16" s="34">
        <v>702</v>
      </c>
      <c r="AY16" s="34">
        <f t="shared" si="4"/>
        <v>87.75</v>
      </c>
      <c r="AZ16" s="34">
        <v>4900</v>
      </c>
      <c r="BA16" s="34">
        <v>5702</v>
      </c>
      <c r="BB16" s="34">
        <v>2212</v>
      </c>
      <c r="BC16" s="34">
        <v>1715</v>
      </c>
      <c r="BD16" s="36">
        <f t="shared" si="2"/>
        <v>116.36734693877551</v>
      </c>
      <c r="BE16" s="34">
        <v>10250</v>
      </c>
      <c r="BF16" s="34">
        <v>2875</v>
      </c>
      <c r="BG16" s="32">
        <f t="shared" si="5"/>
        <v>28.04878048780488</v>
      </c>
      <c r="BH16" s="34">
        <v>1400</v>
      </c>
      <c r="BI16" s="32">
        <v>367</v>
      </c>
      <c r="BJ16" s="34">
        <v>1316</v>
      </c>
      <c r="BK16" s="36">
        <f t="shared" si="6"/>
        <v>20.646487419155793</v>
      </c>
    </row>
    <row r="17" spans="1:63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7"/>
        <v>100</v>
      </c>
      <c r="K17" s="102">
        <v>0</v>
      </c>
      <c r="L17" s="101"/>
      <c r="M17" s="42"/>
      <c r="N17" s="101">
        <v>220</v>
      </c>
      <c r="O17" s="101"/>
      <c r="P17" s="101">
        <f t="shared" si="8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3"/>
        <v>100</v>
      </c>
      <c r="AW17" s="34">
        <v>210</v>
      </c>
      <c r="AX17" s="34">
        <v>200</v>
      </c>
      <c r="AY17" s="34">
        <f t="shared" si="4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2"/>
        <v>108</v>
      </c>
      <c r="BE17" s="34">
        <v>0</v>
      </c>
      <c r="BF17" s="34">
        <v>1000</v>
      </c>
      <c r="BG17" s="32" t="e">
        <f t="shared" si="5"/>
        <v>#DIV/0!</v>
      </c>
      <c r="BH17" s="34">
        <v>400</v>
      </c>
      <c r="BI17" s="32"/>
      <c r="BJ17" s="34">
        <v>254</v>
      </c>
      <c r="BK17" s="36">
        <f t="shared" si="6"/>
        <v>45.013320703333136</v>
      </c>
    </row>
    <row r="18" spans="1:63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7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8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 t="shared" si="3"/>
        <v>96.531413612565444</v>
      </c>
      <c r="AW18" s="34">
        <v>300</v>
      </c>
      <c r="AX18" s="34">
        <v>362</v>
      </c>
      <c r="AY18" s="34">
        <f t="shared" si="4"/>
        <v>120.66666666666667</v>
      </c>
      <c r="AZ18" s="34">
        <v>1000</v>
      </c>
      <c r="BA18" s="34">
        <v>1697</v>
      </c>
      <c r="BB18" s="34"/>
      <c r="BC18" s="34">
        <v>697</v>
      </c>
      <c r="BD18" s="36">
        <f t="shared" si="2"/>
        <v>169.70000000000002</v>
      </c>
      <c r="BE18" s="34">
        <v>2620</v>
      </c>
      <c r="BF18" s="34">
        <v>1100</v>
      </c>
      <c r="BG18" s="32">
        <f t="shared" si="5"/>
        <v>41.984732824427482</v>
      </c>
      <c r="BH18" s="34">
        <v>315</v>
      </c>
      <c r="BI18" s="32"/>
      <c r="BJ18" s="34">
        <v>380</v>
      </c>
      <c r="BK18" s="36">
        <f t="shared" si="6"/>
        <v>23.38821527502968</v>
      </c>
    </row>
    <row r="19" spans="1:63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7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8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3"/>
        <v>81.355932203389841</v>
      </c>
      <c r="AW19" s="34">
        <v>260</v>
      </c>
      <c r="AX19" s="34">
        <v>127</v>
      </c>
      <c r="AY19" s="34">
        <f t="shared" si="4"/>
        <v>48.846153846153847</v>
      </c>
      <c r="AZ19" s="34">
        <v>350</v>
      </c>
      <c r="BA19" s="34"/>
      <c r="BB19" s="34"/>
      <c r="BC19" s="34"/>
      <c r="BD19" s="36">
        <f t="shared" si="2"/>
        <v>0</v>
      </c>
      <c r="BE19" s="34">
        <v>2620</v>
      </c>
      <c r="BF19" s="34">
        <v>2720</v>
      </c>
      <c r="BG19" s="32">
        <f t="shared" si="5"/>
        <v>103.81679389312977</v>
      </c>
      <c r="BH19" s="34">
        <v>300</v>
      </c>
      <c r="BI19" s="32"/>
      <c r="BJ19" s="34">
        <v>257</v>
      </c>
      <c r="BK19" s="36">
        <f t="shared" si="6"/>
        <v>16.547482519528391</v>
      </c>
    </row>
    <row r="20" spans="1:63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7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8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3"/>
        <v>75.268817204301072</v>
      </c>
      <c r="AW20" s="34">
        <v>108</v>
      </c>
      <c r="AX20" s="34">
        <v>131</v>
      </c>
      <c r="AY20" s="34">
        <f t="shared" si="4"/>
        <v>121.2962962962963</v>
      </c>
      <c r="AZ20" s="34"/>
      <c r="BA20" s="34">
        <v>410</v>
      </c>
      <c r="BB20" s="34"/>
      <c r="BC20" s="34">
        <v>410</v>
      </c>
      <c r="BD20" s="36" t="e">
        <f t="shared" si="2"/>
        <v>#DIV/0!</v>
      </c>
      <c r="BE20" s="34">
        <v>2358</v>
      </c>
      <c r="BF20" s="34">
        <v>1310</v>
      </c>
      <c r="BG20" s="32">
        <f t="shared" si="5"/>
        <v>55.555555555555557</v>
      </c>
      <c r="BH20" s="34">
        <v>100</v>
      </c>
      <c r="BI20" s="32"/>
      <c r="BJ20" s="34">
        <v>135</v>
      </c>
      <c r="BK20" s="36">
        <f t="shared" si="6"/>
        <v>27.825424672793094</v>
      </c>
    </row>
    <row r="21" spans="1:63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7"/>
        <v>0</v>
      </c>
      <c r="K21" s="23">
        <v>0</v>
      </c>
      <c r="L21" s="20"/>
      <c r="M21" s="22"/>
      <c r="N21" s="20">
        <v>569</v>
      </c>
      <c r="O21" s="20"/>
      <c r="P21" s="20">
        <f t="shared" si="8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3"/>
        <v>100</v>
      </c>
      <c r="AW21" s="34"/>
      <c r="AX21" s="34"/>
      <c r="AY21" s="34" t="e">
        <f t="shared" si="4"/>
        <v>#DIV/0!</v>
      </c>
      <c r="AZ21" s="34"/>
      <c r="BA21" s="34"/>
      <c r="BB21" s="34"/>
      <c r="BC21" s="34"/>
      <c r="BD21" s="36" t="e">
        <f t="shared" si="2"/>
        <v>#DIV/0!</v>
      </c>
      <c r="BE21" s="34">
        <v>0</v>
      </c>
      <c r="BF21" s="34"/>
      <c r="BG21" s="32" t="e">
        <f t="shared" si="5"/>
        <v>#DIV/0!</v>
      </c>
      <c r="BH21" s="34"/>
      <c r="BI21" s="32"/>
      <c r="BJ21" s="34"/>
      <c r="BK21" s="36" t="e">
        <f t="shared" si="6"/>
        <v>#DIV/0!</v>
      </c>
    </row>
    <row r="22" spans="1:63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7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8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3"/>
        <v>96.029495178672718</v>
      </c>
      <c r="AW22" s="34">
        <v>360</v>
      </c>
      <c r="AX22" s="34">
        <v>770</v>
      </c>
      <c r="AY22" s="34">
        <f t="shared" si="4"/>
        <v>213.88888888888889</v>
      </c>
      <c r="AZ22" s="34">
        <v>1500</v>
      </c>
      <c r="BA22" s="34">
        <v>1500</v>
      </c>
      <c r="BB22" s="34">
        <v>1500</v>
      </c>
      <c r="BC22" s="34">
        <v>500</v>
      </c>
      <c r="BD22" s="36">
        <f t="shared" si="2"/>
        <v>100</v>
      </c>
      <c r="BE22" s="34">
        <v>0</v>
      </c>
      <c r="BF22" s="34"/>
      <c r="BG22" s="32" t="e">
        <f t="shared" si="5"/>
        <v>#DIV/0!</v>
      </c>
      <c r="BH22" s="34">
        <v>100</v>
      </c>
      <c r="BI22" s="32"/>
      <c r="BJ22" s="34">
        <v>217</v>
      </c>
      <c r="BK22" s="36">
        <f t="shared" si="6"/>
        <v>39.47004608294931</v>
      </c>
    </row>
    <row r="23" spans="1:63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7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8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570</v>
      </c>
      <c r="AV23" s="35">
        <f t="shared" si="3"/>
        <v>40.169133192389005</v>
      </c>
      <c r="AW23" s="34">
        <v>370</v>
      </c>
      <c r="AX23" s="34">
        <v>421</v>
      </c>
      <c r="AY23" s="34">
        <f t="shared" si="4"/>
        <v>113.78378378378378</v>
      </c>
      <c r="AZ23" s="34">
        <v>4500</v>
      </c>
      <c r="BA23" s="34">
        <v>3076</v>
      </c>
      <c r="BB23" s="34"/>
      <c r="BC23" s="34"/>
      <c r="BD23" s="36">
        <f t="shared" si="2"/>
        <v>68.355555555555554</v>
      </c>
      <c r="BE23" s="34">
        <v>1625</v>
      </c>
      <c r="BF23" s="34"/>
      <c r="BG23" s="32">
        <f t="shared" si="5"/>
        <v>0</v>
      </c>
      <c r="BH23" s="34">
        <v>60</v>
      </c>
      <c r="BI23" s="32"/>
      <c r="BJ23" s="34">
        <v>415</v>
      </c>
      <c r="BK23" s="36">
        <f t="shared" si="6"/>
        <v>29.76602409638555</v>
      </c>
    </row>
    <row r="24" spans="1:63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239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239"/>
      <c r="X24" s="48"/>
      <c r="Y24" s="239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3"/>
        <v>0</v>
      </c>
      <c r="AW24" s="34"/>
      <c r="AX24" s="34"/>
      <c r="AY24" s="34" t="e">
        <f t="shared" si="4"/>
        <v>#DIV/0!</v>
      </c>
      <c r="AZ24" s="34"/>
      <c r="BA24" s="34"/>
      <c r="BB24" s="34"/>
      <c r="BC24" s="34"/>
      <c r="BD24" s="36" t="e">
        <f t="shared" si="2"/>
        <v>#DIV/0!</v>
      </c>
      <c r="BE24" s="34"/>
      <c r="BF24" s="34"/>
      <c r="BG24" s="32" t="e">
        <f t="shared" si="5"/>
        <v>#DIV/0!</v>
      </c>
      <c r="BH24" s="34"/>
      <c r="BI24" s="32"/>
      <c r="BJ24" s="34"/>
      <c r="BK24" s="36" t="e">
        <f t="shared" si="6"/>
        <v>#DIV/0!</v>
      </c>
    </row>
    <row r="25" spans="1:63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239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239"/>
      <c r="X25" s="48"/>
      <c r="Y25" s="239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35">
        <f t="shared" si="3"/>
        <v>100</v>
      </c>
      <c r="AW25" s="34"/>
      <c r="AX25" s="34">
        <v>335</v>
      </c>
      <c r="AY25" s="34" t="e">
        <f t="shared" si="4"/>
        <v>#DIV/0!</v>
      </c>
      <c r="AZ25" s="34"/>
      <c r="BA25" s="34"/>
      <c r="BB25" s="34"/>
      <c r="BC25" s="34"/>
      <c r="BD25" s="36" t="e">
        <f t="shared" si="2"/>
        <v>#DIV/0!</v>
      </c>
      <c r="BE25" s="34"/>
      <c r="BF25" s="34"/>
      <c r="BG25" s="32" t="e">
        <f t="shared" si="5"/>
        <v>#DIV/0!</v>
      </c>
      <c r="BH25" s="34"/>
      <c r="BI25" s="37"/>
      <c r="BJ25" s="34"/>
      <c r="BK25" s="36" t="e">
        <f t="shared" si="6"/>
        <v>#DIV/0!</v>
      </c>
    </row>
    <row r="26" spans="1:63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245">
        <v>185</v>
      </c>
      <c r="AU26" s="63">
        <v>185</v>
      </c>
      <c r="AV26" s="35">
        <f t="shared" si="3"/>
        <v>100</v>
      </c>
      <c r="AW26" s="245"/>
      <c r="AX26" s="245"/>
      <c r="AY26" s="34" t="e">
        <f t="shared" si="4"/>
        <v>#DIV/0!</v>
      </c>
      <c r="AZ26" s="245"/>
      <c r="BA26" s="245">
        <v>1600</v>
      </c>
      <c r="BB26" s="245"/>
      <c r="BC26" s="245"/>
      <c r="BD26" s="36" t="e">
        <f t="shared" si="2"/>
        <v>#DIV/0!</v>
      </c>
      <c r="BE26" s="245"/>
      <c r="BF26" s="245"/>
      <c r="BG26" s="32" t="e">
        <f t="shared" si="5"/>
        <v>#DIV/0!</v>
      </c>
      <c r="BH26" s="245"/>
      <c r="BI26" s="64"/>
      <c r="BJ26" s="64"/>
      <c r="BK26" s="36" t="e">
        <f t="shared" si="6"/>
        <v>#DIV/0!</v>
      </c>
    </row>
    <row r="27" spans="1:63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69">
        <f>SUM(AU5:AU26)</f>
        <v>23965</v>
      </c>
      <c r="AV27" s="35">
        <f t="shared" si="3"/>
        <v>90.731836595615803</v>
      </c>
      <c r="AW27" s="69">
        <f t="shared" si="10"/>
        <v>10366</v>
      </c>
      <c r="AX27" s="69">
        <f t="shared" si="10"/>
        <v>9119</v>
      </c>
      <c r="AY27" s="34">
        <f t="shared" si="4"/>
        <v>87.970287478294424</v>
      </c>
      <c r="AZ27" s="69">
        <f t="shared" si="10"/>
        <v>72233</v>
      </c>
      <c r="BA27" s="71">
        <f t="shared" si="10"/>
        <v>83690</v>
      </c>
      <c r="BB27" s="72">
        <f t="shared" si="10"/>
        <v>13597</v>
      </c>
      <c r="BC27" s="72">
        <f t="shared" si="10"/>
        <v>31158</v>
      </c>
      <c r="BD27" s="36">
        <f t="shared" si="2"/>
        <v>115.8611714867166</v>
      </c>
      <c r="BE27" s="73">
        <f>SUM(BE5:BE26)</f>
        <v>70299</v>
      </c>
      <c r="BF27" s="73">
        <f t="shared" ref="BF27:BI27" si="11">SUM(BF5:BF26)</f>
        <v>23925</v>
      </c>
      <c r="BG27" s="34">
        <f t="shared" si="5"/>
        <v>34.033201041266594</v>
      </c>
      <c r="BH27" s="73">
        <f t="shared" si="11"/>
        <v>10630</v>
      </c>
      <c r="BI27" s="73">
        <f t="shared" si="11"/>
        <v>398</v>
      </c>
      <c r="BJ27" s="73">
        <f>SUM(BJ5:BJ26)</f>
        <v>13560</v>
      </c>
      <c r="BK27" s="36">
        <f t="shared" si="6"/>
        <v>26.457020593519196</v>
      </c>
    </row>
    <row r="28" spans="1:63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245">
        <v>15</v>
      </c>
      <c r="AM28" s="245">
        <v>15</v>
      </c>
      <c r="AN28" s="245">
        <v>13</v>
      </c>
      <c r="AO28" s="245">
        <v>5</v>
      </c>
      <c r="AP28" s="245">
        <v>20</v>
      </c>
      <c r="AQ28" s="245">
        <v>10</v>
      </c>
      <c r="AR28" s="245"/>
      <c r="AS28" s="61"/>
      <c r="AT28" s="83">
        <v>8554</v>
      </c>
      <c r="AU28" s="63">
        <v>8150</v>
      </c>
      <c r="AV28" s="35">
        <f t="shared" si="3"/>
        <v>95.277063362169741</v>
      </c>
      <c r="AW28" s="245">
        <v>2000</v>
      </c>
      <c r="AX28" s="245">
        <v>3000</v>
      </c>
      <c r="AY28" s="34">
        <f t="shared" si="4"/>
        <v>150</v>
      </c>
      <c r="AZ28" s="245">
        <v>4420</v>
      </c>
      <c r="BA28" s="245">
        <v>4500</v>
      </c>
      <c r="BB28" s="245">
        <v>800</v>
      </c>
      <c r="BC28" s="245"/>
      <c r="BD28" s="36">
        <f t="shared" si="2"/>
        <v>101.80995475113122</v>
      </c>
      <c r="BE28" s="245">
        <v>9400</v>
      </c>
      <c r="BF28" s="245">
        <v>7000</v>
      </c>
      <c r="BG28" s="34">
        <f t="shared" si="5"/>
        <v>74.468085106382972</v>
      </c>
      <c r="BH28" s="245">
        <v>2000</v>
      </c>
      <c r="BI28" s="64"/>
      <c r="BJ28" s="245">
        <v>2411</v>
      </c>
      <c r="BK28" s="36">
        <f t="shared" si="6"/>
        <v>15.87460979283547</v>
      </c>
    </row>
    <row r="29" spans="1:63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7">
        <f t="shared" si="12"/>
        <v>32115</v>
      </c>
      <c r="AV29" s="35">
        <f t="shared" si="3"/>
        <v>91.843738381902938</v>
      </c>
      <c r="AW29" s="87">
        <f t="shared" si="12"/>
        <v>12366</v>
      </c>
      <c r="AX29" s="87">
        <f t="shared" si="12"/>
        <v>12119</v>
      </c>
      <c r="AY29" s="34">
        <f t="shared" si="4"/>
        <v>98.002587740579003</v>
      </c>
      <c r="AZ29" s="87">
        <f t="shared" si="12"/>
        <v>76653</v>
      </c>
      <c r="BA29" s="88">
        <f t="shared" si="12"/>
        <v>88190</v>
      </c>
      <c r="BB29" s="85">
        <f t="shared" si="12"/>
        <v>14397</v>
      </c>
      <c r="BC29" s="89">
        <f t="shared" si="12"/>
        <v>31158</v>
      </c>
      <c r="BD29" s="36">
        <f t="shared" si="2"/>
        <v>115.05094386390617</v>
      </c>
      <c r="BE29" s="85">
        <f t="shared" si="12"/>
        <v>79699</v>
      </c>
      <c r="BF29" s="85">
        <f t="shared" si="12"/>
        <v>30925</v>
      </c>
      <c r="BG29" s="34">
        <f t="shared" si="5"/>
        <v>38.802243440946562</v>
      </c>
      <c r="BH29" s="85">
        <f t="shared" si="12"/>
        <v>12630</v>
      </c>
      <c r="BI29" s="89">
        <f t="shared" si="12"/>
        <v>398</v>
      </c>
      <c r="BJ29" s="85">
        <f>SUM(BJ27:BJ28)</f>
        <v>15971</v>
      </c>
      <c r="BK29" s="36">
        <f t="shared" si="6"/>
        <v>24.859488038234716</v>
      </c>
    </row>
    <row r="30" spans="1:63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27112</v>
      </c>
      <c r="AV30" s="35">
        <f t="shared" si="3"/>
        <v>95.951302378255946</v>
      </c>
      <c r="AW30" s="73">
        <v>10000</v>
      </c>
      <c r="AX30" s="73">
        <v>10957</v>
      </c>
      <c r="AY30" s="34">
        <f t="shared" si="4"/>
        <v>109.57</v>
      </c>
      <c r="AZ30" s="73">
        <v>58700</v>
      </c>
      <c r="BA30" s="73">
        <v>96302</v>
      </c>
      <c r="BB30" s="73">
        <v>15027</v>
      </c>
      <c r="BC30" s="73">
        <v>20189</v>
      </c>
      <c r="BD30" s="36">
        <f t="shared" si="2"/>
        <v>164.05792163543441</v>
      </c>
      <c r="BE30" s="73">
        <v>77935</v>
      </c>
      <c r="BF30" s="73">
        <v>39881</v>
      </c>
      <c r="BG30" s="34">
        <f t="shared" si="5"/>
        <v>51.172130621671904</v>
      </c>
      <c r="BH30" s="73">
        <v>10600</v>
      </c>
      <c r="BI30" s="73">
        <v>1866</v>
      </c>
      <c r="BJ30" s="73">
        <v>13562</v>
      </c>
      <c r="BK30" s="36">
        <f t="shared" si="6"/>
        <v>32.03359281184823</v>
      </c>
    </row>
    <row r="31" spans="1:63" ht="18" x14ac:dyDescent="0.35">
      <c r="A31" s="92"/>
      <c r="B31" s="93"/>
    </row>
    <row r="32" spans="1:63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6">
    <mergeCell ref="AH1:AS1"/>
    <mergeCell ref="AU1:BK1"/>
    <mergeCell ref="A2:A4"/>
    <mergeCell ref="B2:B4"/>
    <mergeCell ref="C2:D2"/>
    <mergeCell ref="E2:J2"/>
    <mergeCell ref="K2:P2"/>
    <mergeCell ref="Q2:Q4"/>
    <mergeCell ref="R2:R4"/>
    <mergeCell ref="AF2:AF4"/>
    <mergeCell ref="V3:V4"/>
    <mergeCell ref="W3:X3"/>
    <mergeCell ref="Y3:Z3"/>
    <mergeCell ref="A1:Z1"/>
    <mergeCell ref="S2:Z2"/>
    <mergeCell ref="AB2:AB4"/>
    <mergeCell ref="AC2:AC4"/>
    <mergeCell ref="AD2:AD4"/>
    <mergeCell ref="AE2:AE4"/>
    <mergeCell ref="BH2:BI3"/>
    <mergeCell ref="AG2:AG4"/>
    <mergeCell ref="AH2:AI3"/>
    <mergeCell ref="AJ2:AK3"/>
    <mergeCell ref="AL2:AS2"/>
    <mergeCell ref="AT2:AV3"/>
    <mergeCell ref="AW2:AY3"/>
    <mergeCell ref="AL3:AM3"/>
    <mergeCell ref="AN3:AO3"/>
    <mergeCell ref="AP3:AQ3"/>
    <mergeCell ref="AR3:AS3"/>
    <mergeCell ref="AB32:AZ32"/>
    <mergeCell ref="BJ2:BJ4"/>
    <mergeCell ref="BK2:BK4"/>
    <mergeCell ref="C3:C4"/>
    <mergeCell ref="D3:D4"/>
    <mergeCell ref="E3:G3"/>
    <mergeCell ref="H3:J3"/>
    <mergeCell ref="K3:M3"/>
    <mergeCell ref="N3:P3"/>
    <mergeCell ref="S3:T3"/>
    <mergeCell ref="U3:U4"/>
    <mergeCell ref="AZ2:BA3"/>
    <mergeCell ref="BB2:BB3"/>
    <mergeCell ref="BC2:BC3"/>
    <mergeCell ref="BD2:BD3"/>
    <mergeCell ref="BE2:BG3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view="pageBreakPreview" zoomScale="60" zoomScaleNormal="60" workbookViewId="0">
      <selection activeCell="BS22" sqref="BS22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0" customWidth="1"/>
    <col min="51" max="51" width="7.44140625" customWidth="1"/>
    <col min="52" max="52" width="8.6640625" customWidth="1"/>
    <col min="53" max="53" width="11.332031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  <col min="64" max="64" width="8.21875" customWidth="1"/>
  </cols>
  <sheetData>
    <row r="1" spans="1:65" ht="43.95" customHeight="1" x14ac:dyDescent="0.25">
      <c r="A1" s="278" t="s">
        <v>72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110"/>
      <c r="AB1" s="110"/>
      <c r="AC1" s="110"/>
      <c r="AD1" s="110"/>
      <c r="AE1" s="110"/>
      <c r="AF1" s="110"/>
      <c r="AG1" s="110"/>
      <c r="AH1" s="259" t="str">
        <f>A1</f>
        <v>Оперативные данные о ходе полевых работ Можгинский район на 02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02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5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106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  <c r="BL2" s="295" t="s">
        <v>24</v>
      </c>
      <c r="BM2" s="292" t="s">
        <v>25</v>
      </c>
    </row>
    <row r="3" spans="1:65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  <c r="BL3" s="296"/>
      <c r="BM3" s="293"/>
    </row>
    <row r="4" spans="1:65" s="3" customFormat="1" ht="28.95" customHeight="1" x14ac:dyDescent="0.25">
      <c r="A4" s="263"/>
      <c r="B4" s="266"/>
      <c r="C4" s="275"/>
      <c r="D4" s="290"/>
      <c r="E4" s="5" t="s">
        <v>40</v>
      </c>
      <c r="F4" s="108" t="s">
        <v>41</v>
      </c>
      <c r="G4" s="108" t="s">
        <v>32</v>
      </c>
      <c r="H4" s="7" t="s">
        <v>40</v>
      </c>
      <c r="I4" s="108" t="s">
        <v>41</v>
      </c>
      <c r="J4" s="108" t="s">
        <v>32</v>
      </c>
      <c r="K4" s="7" t="s">
        <v>40</v>
      </c>
      <c r="L4" s="108" t="s">
        <v>41</v>
      </c>
      <c r="M4" s="108" t="s">
        <v>32</v>
      </c>
      <c r="N4" s="8" t="s">
        <v>40</v>
      </c>
      <c r="O4" s="105" t="s">
        <v>41</v>
      </c>
      <c r="P4" s="105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109"/>
      <c r="AM4" s="109" t="s">
        <v>41</v>
      </c>
      <c r="AN4" s="109" t="s">
        <v>40</v>
      </c>
      <c r="AO4" s="109" t="s">
        <v>41</v>
      </c>
      <c r="AP4" s="109" t="s">
        <v>40</v>
      </c>
      <c r="AQ4" s="109" t="s">
        <v>41</v>
      </c>
      <c r="AR4" s="109" t="s">
        <v>40</v>
      </c>
      <c r="AS4" s="17" t="s">
        <v>41</v>
      </c>
      <c r="AT4" s="109" t="s">
        <v>40</v>
      </c>
      <c r="AU4" s="17" t="s">
        <v>41</v>
      </c>
      <c r="AV4" s="17" t="s">
        <v>32</v>
      </c>
      <c r="AW4" s="109" t="s">
        <v>40</v>
      </c>
      <c r="AX4" s="109" t="s">
        <v>41</v>
      </c>
      <c r="AY4" s="17" t="s">
        <v>32</v>
      </c>
      <c r="AZ4" s="109" t="s">
        <v>40</v>
      </c>
      <c r="BA4" s="109" t="s">
        <v>41</v>
      </c>
      <c r="BB4" s="109" t="s">
        <v>41</v>
      </c>
      <c r="BC4" s="109" t="s">
        <v>41</v>
      </c>
      <c r="BD4" s="17" t="s">
        <v>32</v>
      </c>
      <c r="BE4" s="109" t="s">
        <v>40</v>
      </c>
      <c r="BF4" s="109" t="s">
        <v>41</v>
      </c>
      <c r="BG4" s="17" t="s">
        <v>32</v>
      </c>
      <c r="BH4" s="109" t="s">
        <v>40</v>
      </c>
      <c r="BI4" s="109" t="s">
        <v>41</v>
      </c>
      <c r="BJ4" s="294"/>
      <c r="BK4" s="294"/>
      <c r="BL4" s="297"/>
      <c r="BM4" s="294"/>
    </row>
    <row r="5" spans="1:65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107">
        <v>4842</v>
      </c>
      <c r="T5" s="27">
        <v>4842</v>
      </c>
      <c r="U5" s="28">
        <f t="shared" ref="U5:U29" si="1">T5/S5*100</f>
        <v>100</v>
      </c>
      <c r="V5" s="29"/>
      <c r="W5" s="107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4050</v>
      </c>
      <c r="AV5" s="35">
        <f>AU5/AT5*100</f>
        <v>95.33898305084746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22653</v>
      </c>
      <c r="BB5" s="34"/>
      <c r="BC5" s="34">
        <v>9570</v>
      </c>
      <c r="BD5" s="117">
        <f t="shared" ref="BD5:BD30" si="2">BA5/AZ5*100</f>
        <v>102.96818181818182</v>
      </c>
      <c r="BE5" s="34">
        <v>17816</v>
      </c>
      <c r="BF5" s="32"/>
      <c r="BG5" s="32">
        <f>BF5/BE5*100</f>
        <v>0</v>
      </c>
      <c r="BH5" s="34">
        <v>2800</v>
      </c>
      <c r="BI5" s="37"/>
      <c r="BJ5" s="34">
        <v>3513</v>
      </c>
      <c r="BK5" s="36">
        <f>((AX5*0.45) + (BA5*0.34) + (BF5/1.33*0.18) + (BI5*0.2))/BJ5*10</f>
        <v>23.5268146883006</v>
      </c>
      <c r="BL5" s="34">
        <v>800</v>
      </c>
      <c r="BM5" s="38"/>
    </row>
    <row r="6" spans="1:65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 t="e">
        <f t="shared" ref="AV6:AV30" si="3">AU6/AT6*100</f>
        <v>#DIV/0!</v>
      </c>
      <c r="AW6" s="34">
        <v>0</v>
      </c>
      <c r="AX6" s="34"/>
      <c r="AY6" s="34" t="e">
        <f t="shared" ref="AY6:AY30" si="4">AX6/AW6*100</f>
        <v>#DIV/0!</v>
      </c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5">BF6/BE6*100</f>
        <v>#DIV/0!</v>
      </c>
      <c r="BH6" s="34">
        <v>0</v>
      </c>
      <c r="BI6" s="37"/>
      <c r="BJ6" s="34"/>
      <c r="BK6" s="36" t="e">
        <f t="shared" ref="BK6:BK30" si="6">((AX6*0.45) + (BA6*0.34) + (BF6/1.33*0.18) + (BI6*0.2))/BJ6*10</f>
        <v>#DIV/0!</v>
      </c>
      <c r="BL6" s="34"/>
      <c r="BM6" s="38"/>
    </row>
    <row r="7" spans="1:65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7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8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si="3"/>
        <v>96.269554753309265</v>
      </c>
      <c r="AW7" s="34">
        <v>800</v>
      </c>
      <c r="AX7" s="34">
        <v>750</v>
      </c>
      <c r="AY7" s="34">
        <f t="shared" si="4"/>
        <v>93.75</v>
      </c>
      <c r="AZ7" s="34">
        <v>9500</v>
      </c>
      <c r="BA7" s="34">
        <v>10853</v>
      </c>
      <c r="BB7" s="34">
        <v>1375</v>
      </c>
      <c r="BC7" s="34">
        <v>1500</v>
      </c>
      <c r="BD7" s="36">
        <f t="shared" si="2"/>
        <v>114.2421052631579</v>
      </c>
      <c r="BE7" s="34">
        <v>9100</v>
      </c>
      <c r="BF7" s="34"/>
      <c r="BG7" s="32">
        <f t="shared" si="5"/>
        <v>0</v>
      </c>
      <c r="BH7" s="34">
        <v>1000</v>
      </c>
      <c r="BI7" s="37"/>
      <c r="BJ7" s="34">
        <v>1470</v>
      </c>
      <c r="BK7" s="36">
        <f t="shared" si="6"/>
        <v>27.398095238095237</v>
      </c>
      <c r="BL7" s="34">
        <v>150</v>
      </c>
      <c r="BM7" s="38"/>
    </row>
    <row r="8" spans="1:65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7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8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700</v>
      </c>
      <c r="AV8" s="35">
        <f t="shared" si="3"/>
        <v>56.772100567721004</v>
      </c>
      <c r="AW8" s="34">
        <v>371</v>
      </c>
      <c r="AX8" s="34">
        <v>371</v>
      </c>
      <c r="AY8" s="34">
        <f t="shared" si="4"/>
        <v>100</v>
      </c>
      <c r="AZ8" s="34">
        <v>1400</v>
      </c>
      <c r="BA8" s="34">
        <v>1320</v>
      </c>
      <c r="BB8" s="34"/>
      <c r="BC8" s="34">
        <v>170</v>
      </c>
      <c r="BD8" s="36">
        <f t="shared" si="2"/>
        <v>94.285714285714278</v>
      </c>
      <c r="BE8" s="34">
        <v>2700</v>
      </c>
      <c r="BF8" s="34">
        <v>1000</v>
      </c>
      <c r="BG8" s="32">
        <f t="shared" si="5"/>
        <v>37.037037037037038</v>
      </c>
      <c r="BH8" s="34">
        <v>300</v>
      </c>
      <c r="BI8" s="37"/>
      <c r="BJ8" s="34">
        <v>450</v>
      </c>
      <c r="BK8" s="36">
        <f t="shared" si="6"/>
        <v>16.690852130325812</v>
      </c>
      <c r="BL8" s="34">
        <v>120</v>
      </c>
      <c r="BM8" s="38"/>
    </row>
    <row r="9" spans="1:65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7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8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1333</v>
      </c>
      <c r="AV9" s="35">
        <f t="shared" si="3"/>
        <v>98.813936249073393</v>
      </c>
      <c r="AW9" s="34">
        <v>1000</v>
      </c>
      <c r="AX9" s="34">
        <v>610</v>
      </c>
      <c r="AY9" s="34">
        <f t="shared" si="4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2"/>
        <v>188.94285714285715</v>
      </c>
      <c r="BE9" s="34">
        <v>5000</v>
      </c>
      <c r="BF9" s="34"/>
      <c r="BG9" s="32">
        <f t="shared" si="5"/>
        <v>0</v>
      </c>
      <c r="BH9" s="34">
        <v>1000</v>
      </c>
      <c r="BI9" s="37"/>
      <c r="BJ9" s="34">
        <v>957</v>
      </c>
      <c r="BK9" s="36">
        <f t="shared" si="6"/>
        <v>26.362800417972831</v>
      </c>
      <c r="BL9" s="34"/>
      <c r="BM9" s="38"/>
    </row>
    <row r="10" spans="1:65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7"/>
        <v>100</v>
      </c>
      <c r="K10" s="23">
        <v>0</v>
      </c>
      <c r="L10" s="20"/>
      <c r="M10" s="22"/>
      <c r="N10" s="20">
        <v>655</v>
      </c>
      <c r="O10" s="20"/>
      <c r="P10" s="20">
        <f t="shared" si="8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3"/>
        <v>90.649350649350652</v>
      </c>
      <c r="AW10" s="34">
        <v>310</v>
      </c>
      <c r="AX10" s="34">
        <v>183</v>
      </c>
      <c r="AY10" s="34">
        <f t="shared" si="4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2"/>
        <v>87.31481481481481</v>
      </c>
      <c r="BE10" s="34">
        <v>0</v>
      </c>
      <c r="BF10" s="34"/>
      <c r="BG10" s="32" t="e">
        <f t="shared" si="5"/>
        <v>#DIV/0!</v>
      </c>
      <c r="BH10" s="34">
        <v>300</v>
      </c>
      <c r="BI10" s="37"/>
      <c r="BJ10" s="34">
        <v>651</v>
      </c>
      <c r="BK10" s="36">
        <f t="shared" si="6"/>
        <v>25.89016897081413</v>
      </c>
      <c r="BL10" s="34"/>
      <c r="BM10" s="38"/>
    </row>
    <row r="11" spans="1:65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7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8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3"/>
        <v>87.677725118483409</v>
      </c>
      <c r="AW11" s="34">
        <v>258</v>
      </c>
      <c r="AX11" s="34">
        <v>350</v>
      </c>
      <c r="AY11" s="34">
        <f t="shared" si="4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2"/>
        <v>160</v>
      </c>
      <c r="BE11" s="34">
        <v>2660</v>
      </c>
      <c r="BF11" s="34"/>
      <c r="BG11" s="32">
        <f t="shared" si="5"/>
        <v>0</v>
      </c>
      <c r="BH11" s="34">
        <v>400</v>
      </c>
      <c r="BI11" s="37"/>
      <c r="BJ11" s="34">
        <v>436</v>
      </c>
      <c r="BK11" s="36">
        <f t="shared" si="6"/>
        <v>12.970183486238531</v>
      </c>
      <c r="BL11" s="34">
        <v>50</v>
      </c>
      <c r="BM11" s="38">
        <v>60</v>
      </c>
    </row>
    <row r="12" spans="1:65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7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8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3"/>
        <v>100</v>
      </c>
      <c r="AW12" s="34">
        <v>1366</v>
      </c>
      <c r="AX12" s="34">
        <v>534</v>
      </c>
      <c r="AY12" s="34">
        <f t="shared" si="4"/>
        <v>39.092240117130302</v>
      </c>
      <c r="AZ12" s="34">
        <v>4252</v>
      </c>
      <c r="BA12" s="34">
        <v>3259</v>
      </c>
      <c r="BB12" s="34">
        <v>1372</v>
      </c>
      <c r="BC12" s="34">
        <v>843</v>
      </c>
      <c r="BD12" s="36">
        <f t="shared" si="2"/>
        <v>76.64628410159925</v>
      </c>
      <c r="BE12" s="34">
        <v>7085</v>
      </c>
      <c r="BF12" s="34">
        <v>2500</v>
      </c>
      <c r="BG12" s="32">
        <f t="shared" si="5"/>
        <v>35.285815102328868</v>
      </c>
      <c r="BH12" s="34">
        <v>1046</v>
      </c>
      <c r="BI12" s="37"/>
      <c r="BJ12" s="34">
        <v>1365</v>
      </c>
      <c r="BK12" s="36">
        <f t="shared" si="6"/>
        <v>12.356819521330799</v>
      </c>
      <c r="BL12" s="34">
        <v>100</v>
      </c>
      <c r="BM12" s="38"/>
    </row>
    <row r="13" spans="1:65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7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8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3"/>
        <v>82.946250829462514</v>
      </c>
      <c r="AW13" s="34">
        <v>549</v>
      </c>
      <c r="AX13" s="34">
        <v>600</v>
      </c>
      <c r="AY13" s="34">
        <f t="shared" si="4"/>
        <v>109.28961748633881</v>
      </c>
      <c r="AZ13" s="34">
        <v>4500</v>
      </c>
      <c r="BA13" s="34">
        <v>5150</v>
      </c>
      <c r="BB13" s="34"/>
      <c r="BC13" s="34"/>
      <c r="BD13" s="36">
        <f t="shared" si="2"/>
        <v>114.44444444444444</v>
      </c>
      <c r="BE13" s="34">
        <v>0</v>
      </c>
      <c r="BF13" s="34"/>
      <c r="BG13" s="32" t="e">
        <f t="shared" si="5"/>
        <v>#DIV/0!</v>
      </c>
      <c r="BH13" s="34">
        <v>305</v>
      </c>
      <c r="BI13" s="37"/>
      <c r="BJ13" s="34">
        <v>450</v>
      </c>
      <c r="BK13" s="36">
        <f t="shared" si="6"/>
        <v>44.911111111111111</v>
      </c>
      <c r="BL13" s="34">
        <v>200</v>
      </c>
      <c r="BM13" s="38"/>
    </row>
    <row r="14" spans="1:65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7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8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3"/>
        <v>100</v>
      </c>
      <c r="AW14" s="34">
        <v>610</v>
      </c>
      <c r="AX14" s="34">
        <v>622</v>
      </c>
      <c r="AY14" s="34">
        <f t="shared" si="4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2"/>
        <v>59.517543859649123</v>
      </c>
      <c r="BE14" s="34">
        <v>3765</v>
      </c>
      <c r="BF14" s="34">
        <v>1920</v>
      </c>
      <c r="BG14" s="32">
        <f t="shared" si="5"/>
        <v>50.996015936254977</v>
      </c>
      <c r="BH14" s="34">
        <v>230</v>
      </c>
      <c r="BI14" s="37"/>
      <c r="BJ14" s="34">
        <v>588</v>
      </c>
      <c r="BK14" s="36">
        <f t="shared" si="6"/>
        <v>17.026014014628409</v>
      </c>
      <c r="BL14" s="34"/>
      <c r="BM14" s="38"/>
    </row>
    <row r="15" spans="1:65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7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8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3"/>
        <v>84.67400508044031</v>
      </c>
      <c r="AW15" s="34">
        <v>694</v>
      </c>
      <c r="AX15" s="34">
        <v>800</v>
      </c>
      <c r="AY15" s="34">
        <f t="shared" si="4"/>
        <v>115.27377521613833</v>
      </c>
      <c r="AZ15" s="34">
        <v>3901</v>
      </c>
      <c r="BA15" s="34">
        <v>3400</v>
      </c>
      <c r="BB15" s="34">
        <v>500</v>
      </c>
      <c r="BC15" s="34">
        <v>400</v>
      </c>
      <c r="BD15" s="36">
        <f t="shared" si="2"/>
        <v>87.157139195078187</v>
      </c>
      <c r="BE15" s="34">
        <v>2700</v>
      </c>
      <c r="BF15" s="34">
        <v>5300</v>
      </c>
      <c r="BG15" s="32">
        <f t="shared" si="5"/>
        <v>196.2962962962963</v>
      </c>
      <c r="BH15" s="34">
        <v>574</v>
      </c>
      <c r="BI15" s="37"/>
      <c r="BJ15" s="34">
        <v>706</v>
      </c>
      <c r="BK15" s="36">
        <f t="shared" si="6"/>
        <v>31.633048627233805</v>
      </c>
      <c r="BL15" s="34"/>
      <c r="BM15" s="38">
        <v>100</v>
      </c>
    </row>
    <row r="16" spans="1:65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7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8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1336</v>
      </c>
      <c r="AV16" s="35">
        <f t="shared" si="3"/>
        <v>80.385078219013238</v>
      </c>
      <c r="AW16" s="34">
        <v>800</v>
      </c>
      <c r="AX16" s="34">
        <v>702</v>
      </c>
      <c r="AY16" s="34">
        <f t="shared" si="4"/>
        <v>87.75</v>
      </c>
      <c r="AZ16" s="34">
        <v>4900</v>
      </c>
      <c r="BA16" s="34">
        <v>4787</v>
      </c>
      <c r="BB16" s="34">
        <v>1297</v>
      </c>
      <c r="BC16" s="34">
        <v>930.6</v>
      </c>
      <c r="BD16" s="36">
        <f t="shared" si="2"/>
        <v>97.693877551020407</v>
      </c>
      <c r="BE16" s="34">
        <v>10250</v>
      </c>
      <c r="BF16" s="34">
        <v>2875</v>
      </c>
      <c r="BG16" s="32">
        <f t="shared" si="5"/>
        <v>28.04878048780488</v>
      </c>
      <c r="BH16" s="34">
        <v>1400</v>
      </c>
      <c r="BI16" s="37"/>
      <c r="BJ16" s="34">
        <v>1316</v>
      </c>
      <c r="BK16" s="36">
        <f t="shared" si="6"/>
        <v>17.724754896359443</v>
      </c>
      <c r="BL16" s="34"/>
      <c r="BM16" s="44">
        <v>140</v>
      </c>
    </row>
    <row r="17" spans="1:65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7"/>
        <v>100</v>
      </c>
      <c r="K17" s="102">
        <v>0</v>
      </c>
      <c r="L17" s="101"/>
      <c r="M17" s="42"/>
      <c r="N17" s="101">
        <v>220</v>
      </c>
      <c r="O17" s="101"/>
      <c r="P17" s="101">
        <f t="shared" si="8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3"/>
        <v>100</v>
      </c>
      <c r="AW17" s="34">
        <v>210</v>
      </c>
      <c r="AX17" s="34">
        <v>200</v>
      </c>
      <c r="AY17" s="34">
        <f t="shared" si="4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2"/>
        <v>108</v>
      </c>
      <c r="BE17" s="34">
        <v>0</v>
      </c>
      <c r="BF17" s="34">
        <v>1000</v>
      </c>
      <c r="BG17" s="32" t="e">
        <f t="shared" si="5"/>
        <v>#DIV/0!</v>
      </c>
      <c r="BH17" s="34">
        <v>400</v>
      </c>
      <c r="BI17" s="37"/>
      <c r="BJ17" s="34">
        <v>254</v>
      </c>
      <c r="BK17" s="36">
        <f t="shared" si="6"/>
        <v>45.013320703333136</v>
      </c>
      <c r="BL17" s="34"/>
      <c r="BM17" s="38"/>
    </row>
    <row r="18" spans="1:65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7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8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 t="shared" si="3"/>
        <v>96.531413612565444</v>
      </c>
      <c r="AW18" s="34">
        <v>300</v>
      </c>
      <c r="AX18" s="34">
        <v>362</v>
      </c>
      <c r="AY18" s="34">
        <f t="shared" si="4"/>
        <v>120.66666666666667</v>
      </c>
      <c r="AZ18" s="34">
        <v>1000</v>
      </c>
      <c r="BA18" s="34">
        <v>1400</v>
      </c>
      <c r="BB18" s="34"/>
      <c r="BC18" s="34">
        <v>400</v>
      </c>
      <c r="BD18" s="36">
        <f t="shared" si="2"/>
        <v>140</v>
      </c>
      <c r="BE18" s="34">
        <v>2620</v>
      </c>
      <c r="BF18" s="34">
        <v>1100</v>
      </c>
      <c r="BG18" s="32">
        <f t="shared" si="5"/>
        <v>41.984732824427482</v>
      </c>
      <c r="BH18" s="34">
        <v>315</v>
      </c>
      <c r="BI18" s="37"/>
      <c r="BJ18" s="34">
        <v>380</v>
      </c>
      <c r="BK18" s="36">
        <f t="shared" si="6"/>
        <v>20.730846853977049</v>
      </c>
      <c r="BL18" s="34">
        <v>15</v>
      </c>
      <c r="BM18" s="38"/>
    </row>
    <row r="19" spans="1:65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7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8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3"/>
        <v>81.355932203389841</v>
      </c>
      <c r="AW19" s="34">
        <v>260</v>
      </c>
      <c r="AX19" s="34">
        <v>127</v>
      </c>
      <c r="AY19" s="34">
        <f t="shared" si="4"/>
        <v>48.846153846153847</v>
      </c>
      <c r="AZ19" s="34">
        <v>350</v>
      </c>
      <c r="BA19" s="34"/>
      <c r="BB19" s="34"/>
      <c r="BC19" s="34"/>
      <c r="BD19" s="36">
        <f t="shared" si="2"/>
        <v>0</v>
      </c>
      <c r="BE19" s="34">
        <v>2620</v>
      </c>
      <c r="BF19" s="34">
        <v>2720</v>
      </c>
      <c r="BG19" s="32">
        <f t="shared" si="5"/>
        <v>103.81679389312977</v>
      </c>
      <c r="BH19" s="34">
        <v>300</v>
      </c>
      <c r="BI19" s="37"/>
      <c r="BJ19" s="34">
        <v>257</v>
      </c>
      <c r="BK19" s="36">
        <f t="shared" si="6"/>
        <v>16.547482519528391</v>
      </c>
      <c r="BL19" s="34"/>
      <c r="BM19" s="38"/>
    </row>
    <row r="20" spans="1:65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7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8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3"/>
        <v>75.268817204301072</v>
      </c>
      <c r="AW20" s="34">
        <v>108</v>
      </c>
      <c r="AX20" s="34">
        <v>131</v>
      </c>
      <c r="AY20" s="34">
        <f t="shared" si="4"/>
        <v>121.2962962962963</v>
      </c>
      <c r="AZ20" s="34"/>
      <c r="BA20" s="34"/>
      <c r="BB20" s="34"/>
      <c r="BC20" s="34"/>
      <c r="BD20" s="36" t="e">
        <f t="shared" si="2"/>
        <v>#DIV/0!</v>
      </c>
      <c r="BE20" s="34">
        <v>2358</v>
      </c>
      <c r="BF20" s="34">
        <v>1310</v>
      </c>
      <c r="BG20" s="32">
        <f t="shared" si="5"/>
        <v>55.555555555555557</v>
      </c>
      <c r="BH20" s="34">
        <v>100</v>
      </c>
      <c r="BI20" s="37"/>
      <c r="BJ20" s="34">
        <v>135</v>
      </c>
      <c r="BK20" s="36">
        <f t="shared" si="6"/>
        <v>17.499498746867165</v>
      </c>
      <c r="BL20" s="34"/>
      <c r="BM20" s="38"/>
    </row>
    <row r="21" spans="1:65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7"/>
        <v>0</v>
      </c>
      <c r="K21" s="23">
        <v>0</v>
      </c>
      <c r="L21" s="20"/>
      <c r="M21" s="22"/>
      <c r="N21" s="20">
        <v>569</v>
      </c>
      <c r="O21" s="20"/>
      <c r="P21" s="20">
        <f t="shared" si="8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3"/>
        <v>100</v>
      </c>
      <c r="AW21" s="34"/>
      <c r="AX21" s="34"/>
      <c r="AY21" s="34" t="e">
        <f t="shared" si="4"/>
        <v>#DIV/0!</v>
      </c>
      <c r="AZ21" s="34"/>
      <c r="BA21" s="34"/>
      <c r="BB21" s="34"/>
      <c r="BC21" s="34"/>
      <c r="BD21" s="36" t="e">
        <f t="shared" si="2"/>
        <v>#DIV/0!</v>
      </c>
      <c r="BE21" s="34">
        <v>0</v>
      </c>
      <c r="BF21" s="34"/>
      <c r="BG21" s="32" t="e">
        <f t="shared" si="5"/>
        <v>#DIV/0!</v>
      </c>
      <c r="BH21" s="34"/>
      <c r="BI21" s="37"/>
      <c r="BJ21" s="34"/>
      <c r="BK21" s="36" t="e">
        <f t="shared" si="6"/>
        <v>#DIV/0!</v>
      </c>
      <c r="BL21" s="34"/>
      <c r="BM21" s="38"/>
    </row>
    <row r="22" spans="1:65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7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8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3"/>
        <v>96.029495178672718</v>
      </c>
      <c r="AW22" s="34">
        <v>360</v>
      </c>
      <c r="AX22" s="34">
        <v>770</v>
      </c>
      <c r="AY22" s="34">
        <f t="shared" si="4"/>
        <v>213.88888888888889</v>
      </c>
      <c r="AZ22" s="34">
        <v>1500</v>
      </c>
      <c r="BA22" s="34">
        <v>490</v>
      </c>
      <c r="BB22" s="34">
        <v>490</v>
      </c>
      <c r="BC22" s="34"/>
      <c r="BD22" s="36">
        <f t="shared" si="2"/>
        <v>32.666666666666664</v>
      </c>
      <c r="BE22" s="34">
        <v>0</v>
      </c>
      <c r="BF22" s="34"/>
      <c r="BG22" s="32" t="e">
        <f t="shared" si="5"/>
        <v>#DIV/0!</v>
      </c>
      <c r="BH22" s="34">
        <v>100</v>
      </c>
      <c r="BI22" s="37"/>
      <c r="BJ22" s="34">
        <v>217</v>
      </c>
      <c r="BK22" s="36">
        <f t="shared" si="6"/>
        <v>23.645161290322584</v>
      </c>
      <c r="BL22" s="34"/>
      <c r="BM22" s="38"/>
    </row>
    <row r="23" spans="1:65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7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8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393</v>
      </c>
      <c r="AV23" s="35">
        <f t="shared" si="3"/>
        <v>27.695560253699792</v>
      </c>
      <c r="AW23" s="34">
        <v>370</v>
      </c>
      <c r="AX23" s="34">
        <v>421</v>
      </c>
      <c r="AY23" s="34">
        <f t="shared" si="4"/>
        <v>113.78378378378378</v>
      </c>
      <c r="AZ23" s="34">
        <v>4500</v>
      </c>
      <c r="BA23" s="34">
        <v>923</v>
      </c>
      <c r="BB23" s="34"/>
      <c r="BC23" s="34"/>
      <c r="BD23" s="36">
        <f t="shared" si="2"/>
        <v>20.511111111111109</v>
      </c>
      <c r="BE23" s="34">
        <v>1625</v>
      </c>
      <c r="BF23" s="34"/>
      <c r="BG23" s="32">
        <f t="shared" si="5"/>
        <v>0</v>
      </c>
      <c r="BH23" s="34">
        <v>60</v>
      </c>
      <c r="BI23" s="37"/>
      <c r="BJ23" s="34">
        <v>415</v>
      </c>
      <c r="BK23" s="36">
        <f t="shared" si="6"/>
        <v>12.12698795180723</v>
      </c>
      <c r="BL23" s="34"/>
      <c r="BM23" s="38"/>
    </row>
    <row r="24" spans="1:65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107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107"/>
      <c r="X24" s="48"/>
      <c r="Y24" s="107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3"/>
        <v>0</v>
      </c>
      <c r="AW24" s="34"/>
      <c r="AX24" s="34"/>
      <c r="AY24" s="34" t="e">
        <f t="shared" si="4"/>
        <v>#DIV/0!</v>
      </c>
      <c r="AZ24" s="34"/>
      <c r="BA24" s="34"/>
      <c r="BB24" s="34"/>
      <c r="BC24" s="34"/>
      <c r="BD24" s="36" t="e">
        <f t="shared" si="2"/>
        <v>#DIV/0!</v>
      </c>
      <c r="BE24" s="34"/>
      <c r="BF24" s="34"/>
      <c r="BG24" s="32" t="e">
        <f t="shared" si="5"/>
        <v>#DIV/0!</v>
      </c>
      <c r="BH24" s="34"/>
      <c r="BI24" s="37"/>
      <c r="BJ24" s="34"/>
      <c r="BK24" s="36" t="e">
        <f t="shared" si="6"/>
        <v>#DIV/0!</v>
      </c>
      <c r="BL24" s="34"/>
      <c r="BM24" s="38"/>
    </row>
    <row r="25" spans="1:65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107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107"/>
      <c r="X25" s="48"/>
      <c r="Y25" s="107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35">
        <f t="shared" si="3"/>
        <v>100</v>
      </c>
      <c r="AW25" s="34"/>
      <c r="AX25" s="34">
        <v>335</v>
      </c>
      <c r="AY25" s="34" t="e">
        <f t="shared" si="4"/>
        <v>#DIV/0!</v>
      </c>
      <c r="AZ25" s="34"/>
      <c r="BA25" s="34"/>
      <c r="BB25" s="34"/>
      <c r="BC25" s="34"/>
      <c r="BD25" s="36" t="e">
        <f t="shared" si="2"/>
        <v>#DIV/0!</v>
      </c>
      <c r="BE25" s="34"/>
      <c r="BF25" s="34"/>
      <c r="BG25" s="32" t="e">
        <f t="shared" si="5"/>
        <v>#DIV/0!</v>
      </c>
      <c r="BH25" s="34"/>
      <c r="BI25" s="37"/>
      <c r="BJ25" s="34"/>
      <c r="BK25" s="36" t="e">
        <f t="shared" si="6"/>
        <v>#DIV/0!</v>
      </c>
      <c r="BL25" s="34"/>
      <c r="BM25" s="38"/>
    </row>
    <row r="26" spans="1:65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62">
        <v>185</v>
      </c>
      <c r="AU26" s="63">
        <v>185</v>
      </c>
      <c r="AV26" s="35">
        <f t="shared" si="3"/>
        <v>100</v>
      </c>
      <c r="AW26" s="62"/>
      <c r="AX26" s="62"/>
      <c r="AY26" s="34" t="e">
        <f t="shared" si="4"/>
        <v>#DIV/0!</v>
      </c>
      <c r="AZ26" s="62"/>
      <c r="BA26" s="62">
        <v>1600</v>
      </c>
      <c r="BB26" s="62"/>
      <c r="BC26" s="62"/>
      <c r="BD26" s="36" t="e">
        <f t="shared" si="2"/>
        <v>#DIV/0!</v>
      </c>
      <c r="BE26" s="62"/>
      <c r="BF26" s="62"/>
      <c r="BG26" s="32" t="e">
        <f t="shared" si="5"/>
        <v>#DIV/0!</v>
      </c>
      <c r="BH26" s="62"/>
      <c r="BI26" s="64"/>
      <c r="BJ26" s="64"/>
      <c r="BK26" s="36" t="e">
        <f t="shared" si="6"/>
        <v>#DIV/0!</v>
      </c>
      <c r="BL26" s="62"/>
      <c r="BM26" s="65"/>
    </row>
    <row r="27" spans="1:65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69">
        <f t="shared" si="10"/>
        <v>22888</v>
      </c>
      <c r="AV27" s="35">
        <f t="shared" si="3"/>
        <v>86.654299019422254</v>
      </c>
      <c r="AW27" s="69">
        <f t="shared" si="10"/>
        <v>10366</v>
      </c>
      <c r="AX27" s="69">
        <f t="shared" si="10"/>
        <v>9119</v>
      </c>
      <c r="AY27" s="34">
        <f t="shared" si="4"/>
        <v>87.970287478294424</v>
      </c>
      <c r="AZ27" s="69">
        <f t="shared" si="10"/>
        <v>72233</v>
      </c>
      <c r="BA27" s="71">
        <f t="shared" si="10"/>
        <v>72420</v>
      </c>
      <c r="BB27" s="72">
        <f t="shared" si="10"/>
        <v>11402</v>
      </c>
      <c r="BC27" s="72">
        <f t="shared" si="10"/>
        <v>20181.599999999999</v>
      </c>
      <c r="BD27" s="36">
        <f t="shared" si="2"/>
        <v>100.25888444339846</v>
      </c>
      <c r="BE27" s="73">
        <f>SUM(BE5:BE26)</f>
        <v>70299</v>
      </c>
      <c r="BF27" s="73">
        <f t="shared" ref="BF27:BI27" si="11">SUM(BF5:BF26)</f>
        <v>19725</v>
      </c>
      <c r="BG27" s="34">
        <f t="shared" si="5"/>
        <v>28.058720607690006</v>
      </c>
      <c r="BH27" s="73">
        <f t="shared" si="11"/>
        <v>10630</v>
      </c>
      <c r="BI27" s="73">
        <f t="shared" si="11"/>
        <v>0</v>
      </c>
      <c r="BJ27" s="73">
        <f>SUM(BJ5:BJ26)</f>
        <v>13560</v>
      </c>
      <c r="BK27" s="36">
        <f t="shared" si="6"/>
        <v>23.153317752345469</v>
      </c>
      <c r="BL27" s="73">
        <f>SUM(BL5:BL26)</f>
        <v>1435</v>
      </c>
      <c r="BM27" s="73">
        <f>SUM(BM5:BM26)</f>
        <v>300</v>
      </c>
    </row>
    <row r="28" spans="1:65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62">
        <v>15</v>
      </c>
      <c r="AM28" s="62">
        <v>15</v>
      </c>
      <c r="AN28" s="62">
        <v>13</v>
      </c>
      <c r="AO28" s="62">
        <v>5</v>
      </c>
      <c r="AP28" s="62">
        <v>20</v>
      </c>
      <c r="AQ28" s="62">
        <v>10</v>
      </c>
      <c r="AR28" s="62"/>
      <c r="AS28" s="61"/>
      <c r="AT28" s="83">
        <v>8554</v>
      </c>
      <c r="AU28" s="63">
        <v>8150</v>
      </c>
      <c r="AV28" s="35">
        <f t="shared" si="3"/>
        <v>95.277063362169741</v>
      </c>
      <c r="AW28" s="62">
        <v>2000</v>
      </c>
      <c r="AX28" s="62">
        <v>3000</v>
      </c>
      <c r="AY28" s="34">
        <f t="shared" si="4"/>
        <v>150</v>
      </c>
      <c r="AZ28" s="62">
        <v>4420</v>
      </c>
      <c r="BA28" s="62">
        <v>3800</v>
      </c>
      <c r="BB28" s="62">
        <v>800</v>
      </c>
      <c r="BC28" s="62"/>
      <c r="BD28" s="36">
        <f t="shared" si="2"/>
        <v>85.972850678733039</v>
      </c>
      <c r="BE28" s="62">
        <v>9400</v>
      </c>
      <c r="BF28" s="62">
        <v>7000</v>
      </c>
      <c r="BG28" s="34">
        <f t="shared" si="5"/>
        <v>74.468085106382972</v>
      </c>
      <c r="BH28" s="62">
        <v>2000</v>
      </c>
      <c r="BI28" s="64"/>
      <c r="BJ28" s="62">
        <v>2411</v>
      </c>
      <c r="BK28" s="36">
        <f t="shared" si="6"/>
        <v>14.88746752821498</v>
      </c>
      <c r="BL28" s="62"/>
      <c r="BM28" s="65"/>
    </row>
    <row r="29" spans="1:65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7">
        <f t="shared" si="12"/>
        <v>31038</v>
      </c>
      <c r="AV29" s="35">
        <f t="shared" si="3"/>
        <v>88.763691480538796</v>
      </c>
      <c r="AW29" s="87">
        <f t="shared" si="12"/>
        <v>12366</v>
      </c>
      <c r="AX29" s="87">
        <f t="shared" si="12"/>
        <v>12119</v>
      </c>
      <c r="AY29" s="34">
        <f t="shared" si="4"/>
        <v>98.002587740579003</v>
      </c>
      <c r="AZ29" s="87">
        <f t="shared" si="12"/>
        <v>76653</v>
      </c>
      <c r="BA29" s="88">
        <f t="shared" si="12"/>
        <v>76220</v>
      </c>
      <c r="BB29" s="85">
        <f t="shared" si="12"/>
        <v>12202</v>
      </c>
      <c r="BC29" s="89">
        <f t="shared" si="12"/>
        <v>20181.599999999999</v>
      </c>
      <c r="BD29" s="36">
        <f t="shared" si="2"/>
        <v>99.435116694715148</v>
      </c>
      <c r="BE29" s="85">
        <f t="shared" si="12"/>
        <v>79699</v>
      </c>
      <c r="BF29" s="85">
        <f t="shared" si="12"/>
        <v>26725</v>
      </c>
      <c r="BG29" s="34">
        <f t="shared" si="5"/>
        <v>33.53241571412439</v>
      </c>
      <c r="BH29" s="85">
        <f t="shared" si="12"/>
        <v>12630</v>
      </c>
      <c r="BI29" s="89">
        <f t="shared" si="12"/>
        <v>0</v>
      </c>
      <c r="BJ29" s="85">
        <f>SUM(BJ27:BJ28)</f>
        <v>15971</v>
      </c>
      <c r="BK29" s="36">
        <f t="shared" si="6"/>
        <v>21.90549576935263</v>
      </c>
      <c r="BL29" s="85">
        <f>SUM(BL27:BL28)</f>
        <v>1435</v>
      </c>
      <c r="BM29" s="85">
        <f>SUM(BM27:BM28)</f>
        <v>300</v>
      </c>
    </row>
    <row r="30" spans="1:65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24948</v>
      </c>
      <c r="AV30" s="35">
        <f t="shared" si="3"/>
        <v>88.29275198187996</v>
      </c>
      <c r="AW30" s="73">
        <v>10000</v>
      </c>
      <c r="AX30" s="73">
        <v>10825</v>
      </c>
      <c r="AY30" s="34">
        <f t="shared" si="4"/>
        <v>108.25</v>
      </c>
      <c r="AZ30" s="73">
        <v>58700</v>
      </c>
      <c r="BA30" s="73">
        <v>83274</v>
      </c>
      <c r="BB30" s="73">
        <v>13763</v>
      </c>
      <c r="BC30" s="73">
        <v>11214</v>
      </c>
      <c r="BD30" s="36">
        <f t="shared" si="2"/>
        <v>141.86371379897787</v>
      </c>
      <c r="BE30" s="73">
        <v>77935</v>
      </c>
      <c r="BF30" s="73">
        <v>35678</v>
      </c>
      <c r="BG30" s="34">
        <f t="shared" si="5"/>
        <v>45.77917495348688</v>
      </c>
      <c r="BH30" s="73"/>
      <c r="BI30" s="73"/>
      <c r="BJ30" s="73">
        <v>13562</v>
      </c>
      <c r="BK30" s="36">
        <f t="shared" si="6"/>
        <v>28.029060244624247</v>
      </c>
      <c r="BL30" s="62"/>
      <c r="BM30" s="65"/>
    </row>
    <row r="31" spans="1:65" ht="18" x14ac:dyDescent="0.35">
      <c r="A31" s="92"/>
      <c r="B31" s="93"/>
    </row>
    <row r="32" spans="1:65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8">
    <mergeCell ref="AB32:AZ32"/>
    <mergeCell ref="BJ2:BJ4"/>
    <mergeCell ref="BK2:BK4"/>
    <mergeCell ref="BL2:BL4"/>
    <mergeCell ref="BM2:BM4"/>
    <mergeCell ref="BE2:BG3"/>
    <mergeCell ref="BH2:BI3"/>
    <mergeCell ref="AF2:AF4"/>
    <mergeCell ref="AL3:AM3"/>
    <mergeCell ref="AN3:AO3"/>
    <mergeCell ref="AP3:AQ3"/>
    <mergeCell ref="AR3:AS3"/>
    <mergeCell ref="BB2:BB3"/>
    <mergeCell ref="BC2:BC3"/>
    <mergeCell ref="BD2:BD3"/>
    <mergeCell ref="AG2:AG4"/>
    <mergeCell ref="C3:C4"/>
    <mergeCell ref="D3:D4"/>
    <mergeCell ref="E3:G3"/>
    <mergeCell ref="H3:J3"/>
    <mergeCell ref="K3:M3"/>
    <mergeCell ref="S2:Z2"/>
    <mergeCell ref="AB2:AB4"/>
    <mergeCell ref="AC2:AC4"/>
    <mergeCell ref="AD2:AD4"/>
    <mergeCell ref="AE2:AE4"/>
    <mergeCell ref="Y3:Z3"/>
    <mergeCell ref="AH2:AI3"/>
    <mergeCell ref="AJ2:AK3"/>
    <mergeCell ref="AL2:AS2"/>
    <mergeCell ref="AT2:AV3"/>
    <mergeCell ref="AW2:AY3"/>
    <mergeCell ref="AH1:AS1"/>
    <mergeCell ref="AU1:BK1"/>
    <mergeCell ref="A2:A4"/>
    <mergeCell ref="B2:B4"/>
    <mergeCell ref="C2:D2"/>
    <mergeCell ref="E2:J2"/>
    <mergeCell ref="K2:P2"/>
    <mergeCell ref="Q2:Q4"/>
    <mergeCell ref="R2:R4"/>
    <mergeCell ref="S3:T3"/>
    <mergeCell ref="U3:U4"/>
    <mergeCell ref="V3:V4"/>
    <mergeCell ref="W3:X3"/>
    <mergeCell ref="A1:Z1"/>
    <mergeCell ref="N3:P3"/>
    <mergeCell ref="AZ2:BA3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view="pageBreakPreview" zoomScale="60" zoomScaleNormal="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:AC1"/>
    </sheetView>
  </sheetViews>
  <sheetFormatPr defaultRowHeight="13.2" x14ac:dyDescent="0.25"/>
  <cols>
    <col min="1" max="1" width="6.6640625" customWidth="1"/>
    <col min="2" max="2" width="30" style="209" customWidth="1"/>
    <col min="3" max="3" width="10.6640625" customWidth="1"/>
    <col min="4" max="4" width="10.33203125" style="39" customWidth="1"/>
    <col min="5" max="5" width="10.6640625" customWidth="1"/>
    <col min="6" max="6" width="11.33203125" hidden="1" customWidth="1"/>
    <col min="7" max="7" width="9.6640625" customWidth="1"/>
    <col min="8" max="8" width="9.5546875" customWidth="1"/>
    <col min="9" max="9" width="7.109375" customWidth="1"/>
    <col min="10" max="10" width="10.6640625" customWidth="1"/>
    <col min="11" max="11" width="9.109375" customWidth="1"/>
    <col min="12" max="12" width="6.6640625" customWidth="1"/>
    <col min="13" max="13" width="8.33203125" customWidth="1"/>
    <col min="14" max="14" width="7.109375" bestFit="1" customWidth="1"/>
    <col min="15" max="15" width="9.44140625" customWidth="1"/>
    <col min="16" max="16" width="9.5546875" customWidth="1"/>
    <col min="17" max="17" width="8.88671875" customWidth="1"/>
    <col min="18" max="18" width="7" customWidth="1"/>
    <col min="19" max="19" width="7.6640625" customWidth="1"/>
    <col min="20" max="20" width="8.6640625" customWidth="1"/>
    <col min="21" max="21" width="9.5546875" customWidth="1"/>
    <col min="22" max="22" width="9" customWidth="1"/>
    <col min="23" max="23" width="7.6640625" customWidth="1"/>
    <col min="24" max="24" width="8.44140625" customWidth="1"/>
    <col min="25" max="25" width="10.5546875" customWidth="1"/>
    <col min="26" max="26" width="8.6640625" customWidth="1"/>
    <col min="27" max="27" width="6.6640625" customWidth="1"/>
    <col min="28" max="28" width="8.88671875" customWidth="1"/>
    <col min="29" max="29" width="10.44140625" customWidth="1"/>
    <col min="30" max="30" width="9.6640625" customWidth="1"/>
    <col min="31" max="31" width="7.88671875" customWidth="1"/>
    <col min="32" max="32" width="8.6640625" customWidth="1"/>
    <col min="33" max="33" width="8.44140625" customWidth="1"/>
    <col min="34" max="34" width="7.33203125" customWidth="1"/>
    <col min="40" max="40" width="12" customWidth="1"/>
  </cols>
  <sheetData>
    <row r="1" spans="1:40" ht="67.2" customHeight="1" x14ac:dyDescent="0.25">
      <c r="B1" s="323" t="str">
        <f>[1]ЗК!A1</f>
        <v>Оперативные данные о ходе полевых работ Можгинский район на 19 августа 2019 года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142"/>
      <c r="AE1" s="142"/>
      <c r="AF1" s="142"/>
      <c r="AG1" s="142"/>
      <c r="AH1" s="142"/>
      <c r="AI1" s="142"/>
      <c r="AJ1" s="142"/>
      <c r="AK1" s="142"/>
    </row>
    <row r="2" spans="1:40" ht="63.6" customHeight="1" x14ac:dyDescent="0.25">
      <c r="A2" s="324"/>
      <c r="B2" s="327" t="s">
        <v>0</v>
      </c>
      <c r="C2" s="330" t="s">
        <v>78</v>
      </c>
      <c r="D2" s="331"/>
      <c r="E2" s="331"/>
      <c r="F2" s="331"/>
      <c r="G2" s="331"/>
      <c r="H2" s="331"/>
      <c r="I2" s="331"/>
      <c r="J2" s="331"/>
      <c r="K2" s="332"/>
      <c r="L2" s="333" t="s">
        <v>79</v>
      </c>
      <c r="M2" s="336" t="s">
        <v>80</v>
      </c>
      <c r="N2" s="337"/>
      <c r="O2" s="338" t="s">
        <v>81</v>
      </c>
      <c r="P2" s="341" t="s">
        <v>82</v>
      </c>
      <c r="Q2" s="342"/>
      <c r="R2" s="343"/>
      <c r="S2" s="341" t="s">
        <v>83</v>
      </c>
      <c r="T2" s="342"/>
      <c r="U2" s="342"/>
      <c r="V2" s="343"/>
      <c r="W2" s="341" t="s">
        <v>84</v>
      </c>
      <c r="X2" s="343"/>
      <c r="Y2" s="341" t="s">
        <v>85</v>
      </c>
      <c r="Z2" s="342"/>
      <c r="AA2" s="343"/>
      <c r="AB2" s="341" t="s">
        <v>86</v>
      </c>
      <c r="AC2" s="342"/>
      <c r="AD2" s="342"/>
      <c r="AE2" s="343"/>
      <c r="AF2" s="311" t="s">
        <v>87</v>
      </c>
      <c r="AG2" s="311"/>
      <c r="AH2" s="311"/>
      <c r="AI2" s="311"/>
      <c r="AJ2" s="311"/>
      <c r="AK2" s="311"/>
      <c r="AL2" s="311"/>
      <c r="AM2" s="311"/>
    </row>
    <row r="3" spans="1:40" ht="38.4" customHeight="1" x14ac:dyDescent="0.3">
      <c r="A3" s="325"/>
      <c r="B3" s="328"/>
      <c r="C3" s="317" t="s">
        <v>40</v>
      </c>
      <c r="D3" s="318" t="s">
        <v>88</v>
      </c>
      <c r="E3" s="320" t="s">
        <v>89</v>
      </c>
      <c r="F3" s="321"/>
      <c r="G3" s="321"/>
      <c r="H3" s="321"/>
      <c r="I3" s="322"/>
      <c r="J3" s="311" t="s">
        <v>90</v>
      </c>
      <c r="K3" s="311" t="s">
        <v>91</v>
      </c>
      <c r="L3" s="334"/>
      <c r="M3" s="310" t="s">
        <v>40</v>
      </c>
      <c r="N3" s="311" t="s">
        <v>41</v>
      </c>
      <c r="O3" s="339"/>
      <c r="P3" s="310" t="s">
        <v>40</v>
      </c>
      <c r="Q3" s="311" t="s">
        <v>41</v>
      </c>
      <c r="R3" s="308" t="s">
        <v>32</v>
      </c>
      <c r="S3" s="311" t="s">
        <v>92</v>
      </c>
      <c r="T3" s="311"/>
      <c r="U3" s="311" t="s">
        <v>93</v>
      </c>
      <c r="V3" s="311"/>
      <c r="W3" s="308" t="s">
        <v>94</v>
      </c>
      <c r="X3" s="308" t="s">
        <v>90</v>
      </c>
      <c r="Y3" s="310" t="s">
        <v>40</v>
      </c>
      <c r="Z3" s="311" t="s">
        <v>41</v>
      </c>
      <c r="AA3" s="308" t="s">
        <v>32</v>
      </c>
      <c r="AB3" s="312" t="s">
        <v>95</v>
      </c>
      <c r="AC3" s="314" t="s">
        <v>41</v>
      </c>
      <c r="AD3" s="315"/>
      <c r="AE3" s="316"/>
      <c r="AF3" s="307" t="s">
        <v>36</v>
      </c>
      <c r="AG3" s="307"/>
      <c r="AH3" s="307" t="s">
        <v>37</v>
      </c>
      <c r="AI3" s="307"/>
      <c r="AJ3" s="307" t="s">
        <v>38</v>
      </c>
      <c r="AK3" s="307"/>
      <c r="AL3" s="307" t="s">
        <v>96</v>
      </c>
      <c r="AM3" s="307"/>
    </row>
    <row r="4" spans="1:40" ht="65.25" customHeight="1" x14ac:dyDescent="0.3">
      <c r="A4" s="326"/>
      <c r="B4" s="329"/>
      <c r="C4" s="317"/>
      <c r="D4" s="319"/>
      <c r="E4" s="144" t="s">
        <v>97</v>
      </c>
      <c r="F4" s="145" t="s">
        <v>98</v>
      </c>
      <c r="G4" s="144" t="s">
        <v>99</v>
      </c>
      <c r="H4" s="144" t="s">
        <v>100</v>
      </c>
      <c r="I4" s="144" t="s">
        <v>32</v>
      </c>
      <c r="J4" s="311"/>
      <c r="K4" s="311"/>
      <c r="L4" s="335"/>
      <c r="M4" s="310"/>
      <c r="N4" s="311"/>
      <c r="O4" s="340"/>
      <c r="P4" s="310"/>
      <c r="Q4" s="311"/>
      <c r="R4" s="309"/>
      <c r="S4" s="146" t="s">
        <v>40</v>
      </c>
      <c r="T4" s="147" t="s">
        <v>41</v>
      </c>
      <c r="U4" s="146" t="s">
        <v>40</v>
      </c>
      <c r="V4" s="147" t="s">
        <v>41</v>
      </c>
      <c r="W4" s="309"/>
      <c r="X4" s="309"/>
      <c r="Y4" s="310"/>
      <c r="Z4" s="311"/>
      <c r="AA4" s="309"/>
      <c r="AB4" s="313"/>
      <c r="AC4" s="60" t="s">
        <v>94</v>
      </c>
      <c r="AD4" s="60" t="s">
        <v>90</v>
      </c>
      <c r="AE4" s="60" t="s">
        <v>91</v>
      </c>
      <c r="AF4" s="60" t="s">
        <v>94</v>
      </c>
      <c r="AG4" s="60" t="s">
        <v>90</v>
      </c>
      <c r="AH4" s="60" t="s">
        <v>94</v>
      </c>
      <c r="AI4" s="148" t="s">
        <v>90</v>
      </c>
      <c r="AJ4" s="148" t="s">
        <v>94</v>
      </c>
      <c r="AK4" s="148" t="s">
        <v>90</v>
      </c>
      <c r="AL4" s="148" t="s">
        <v>94</v>
      </c>
      <c r="AM4" s="148" t="s">
        <v>90</v>
      </c>
      <c r="AN4" s="149" t="s">
        <v>101</v>
      </c>
    </row>
    <row r="5" spans="1:40" s="163" customFormat="1" ht="25.95" customHeight="1" x14ac:dyDescent="0.4">
      <c r="A5" s="150">
        <v>1</v>
      </c>
      <c r="B5" s="231" t="s">
        <v>42</v>
      </c>
      <c r="C5" s="152">
        <v>6244</v>
      </c>
      <c r="D5" s="153">
        <f t="shared" ref="D5:D25" si="0">E5+H5</f>
        <v>1294</v>
      </c>
      <c r="E5" s="154">
        <v>924</v>
      </c>
      <c r="F5" s="155"/>
      <c r="G5" s="156">
        <f t="shared" ref="G5:G23" si="1">E5-AN5</f>
        <v>234</v>
      </c>
      <c r="H5" s="154">
        <v>370</v>
      </c>
      <c r="I5" s="157">
        <f>(E5+H5)/C5*100</f>
        <v>20.723894939141577</v>
      </c>
      <c r="J5" s="154">
        <v>3791</v>
      </c>
      <c r="K5" s="164">
        <f>J5/E5*10</f>
        <v>41.028138528138527</v>
      </c>
      <c r="L5" s="154">
        <v>15</v>
      </c>
      <c r="M5" s="158"/>
      <c r="N5" s="159"/>
      <c r="O5" s="34">
        <v>800</v>
      </c>
      <c r="P5" s="159">
        <v>821</v>
      </c>
      <c r="Q5" s="159"/>
      <c r="R5" s="160">
        <f>Q5/P5*100</f>
        <v>0</v>
      </c>
      <c r="S5" s="161"/>
      <c r="T5" s="159"/>
      <c r="U5" s="161"/>
      <c r="V5" s="159"/>
      <c r="W5" s="154"/>
      <c r="X5" s="154"/>
      <c r="Y5" s="158">
        <v>6000</v>
      </c>
      <c r="Z5" s="38"/>
      <c r="AA5" s="160">
        <f>Z5/Y5*100</f>
        <v>0</v>
      </c>
      <c r="AB5" s="152">
        <v>20</v>
      </c>
      <c r="AC5" s="159"/>
      <c r="AD5" s="159"/>
      <c r="AE5" s="159" t="e">
        <f t="shared" ref="AE5:AE17" si="2">AD5/AC5*10</f>
        <v>#DIV/0!</v>
      </c>
      <c r="AF5" s="159"/>
      <c r="AG5" s="159"/>
      <c r="AH5" s="159"/>
      <c r="AI5" s="159"/>
      <c r="AJ5" s="159"/>
      <c r="AK5" s="159"/>
      <c r="AL5" s="162"/>
      <c r="AM5" s="162"/>
      <c r="AN5" s="154">
        <v>690</v>
      </c>
    </row>
    <row r="6" spans="1:40" s="163" customFormat="1" ht="25.95" customHeight="1" x14ac:dyDescent="0.4">
      <c r="A6" s="150">
        <v>2</v>
      </c>
      <c r="B6" s="231" t="s">
        <v>43</v>
      </c>
      <c r="C6" s="152">
        <v>966</v>
      </c>
      <c r="D6" s="153">
        <f t="shared" si="0"/>
        <v>0</v>
      </c>
      <c r="E6" s="154"/>
      <c r="F6" s="155"/>
      <c r="G6" s="156">
        <f t="shared" si="1"/>
        <v>0</v>
      </c>
      <c r="H6" s="154"/>
      <c r="I6" s="157">
        <f t="shared" ref="I6:I27" si="3">(E6+H6)/C6*100</f>
        <v>0</v>
      </c>
      <c r="J6" s="154"/>
      <c r="K6" s="154" t="e">
        <f t="shared" ref="K6:K27" si="4">J6/E6*10</f>
        <v>#DIV/0!</v>
      </c>
      <c r="L6" s="154"/>
      <c r="M6" s="158"/>
      <c r="N6" s="159"/>
      <c r="O6" s="34"/>
      <c r="P6" s="159"/>
      <c r="Q6" s="159"/>
      <c r="R6" s="160"/>
      <c r="S6" s="161"/>
      <c r="T6" s="159"/>
      <c r="U6" s="161"/>
      <c r="V6" s="159"/>
      <c r="W6" s="159"/>
      <c r="X6" s="159"/>
      <c r="Y6" s="158">
        <v>986</v>
      </c>
      <c r="Z6" s="38"/>
      <c r="AA6" s="160">
        <f t="shared" ref="AA6:AA27" si="5">Z6/Y6*100</f>
        <v>0</v>
      </c>
      <c r="AB6" s="152">
        <v>20</v>
      </c>
      <c r="AC6" s="159"/>
      <c r="AD6" s="159"/>
      <c r="AE6" s="159" t="e">
        <f t="shared" si="2"/>
        <v>#DIV/0!</v>
      </c>
      <c r="AF6" s="159"/>
      <c r="AG6" s="159"/>
      <c r="AH6" s="159"/>
      <c r="AI6" s="159"/>
      <c r="AJ6" s="159"/>
      <c r="AK6" s="159"/>
      <c r="AL6" s="162"/>
      <c r="AM6" s="162"/>
      <c r="AN6" s="154"/>
    </row>
    <row r="7" spans="1:40" s="163" customFormat="1" ht="25.95" customHeight="1" x14ac:dyDescent="0.4">
      <c r="A7" s="150">
        <v>3</v>
      </c>
      <c r="B7" s="231" t="s">
        <v>44</v>
      </c>
      <c r="C7" s="152">
        <v>1700</v>
      </c>
      <c r="D7" s="153">
        <f t="shared" si="0"/>
        <v>350</v>
      </c>
      <c r="E7" s="154">
        <v>350</v>
      </c>
      <c r="F7" s="155"/>
      <c r="G7" s="156">
        <f t="shared" si="1"/>
        <v>63</v>
      </c>
      <c r="H7" s="154"/>
      <c r="I7" s="157">
        <f t="shared" si="3"/>
        <v>20.588235294117645</v>
      </c>
      <c r="J7" s="154">
        <v>1359.2</v>
      </c>
      <c r="K7" s="164">
        <f t="shared" si="4"/>
        <v>38.834285714285713</v>
      </c>
      <c r="L7" s="154">
        <v>4</v>
      </c>
      <c r="M7" s="158"/>
      <c r="N7" s="159"/>
      <c r="O7" s="34">
        <v>260</v>
      </c>
      <c r="P7" s="159">
        <v>374</v>
      </c>
      <c r="Q7" s="159"/>
      <c r="R7" s="160">
        <f t="shared" ref="R7:R27" si="6">Q7/P7*100</f>
        <v>0</v>
      </c>
      <c r="S7" s="161"/>
      <c r="T7" s="159"/>
      <c r="U7" s="161"/>
      <c r="V7" s="159"/>
      <c r="W7" s="154"/>
      <c r="X7" s="154"/>
      <c r="Y7" s="158">
        <v>1600</v>
      </c>
      <c r="Z7" s="38"/>
      <c r="AA7" s="160">
        <f t="shared" si="5"/>
        <v>0</v>
      </c>
      <c r="AB7" s="152"/>
      <c r="AC7" s="159"/>
      <c r="AD7" s="159"/>
      <c r="AE7" s="159"/>
      <c r="AF7" s="159"/>
      <c r="AG7" s="159"/>
      <c r="AH7" s="159"/>
      <c r="AI7" s="159"/>
      <c r="AJ7" s="159"/>
      <c r="AK7" s="159"/>
      <c r="AL7" s="162"/>
      <c r="AM7" s="162"/>
      <c r="AN7" s="154">
        <v>287</v>
      </c>
    </row>
    <row r="8" spans="1:40" s="163" customFormat="1" ht="25.95" customHeight="1" x14ac:dyDescent="0.4">
      <c r="A8" s="150">
        <v>4</v>
      </c>
      <c r="B8" s="231" t="s">
        <v>45</v>
      </c>
      <c r="C8" s="152">
        <v>836</v>
      </c>
      <c r="D8" s="153">
        <f t="shared" si="0"/>
        <v>75</v>
      </c>
      <c r="E8" s="154">
        <v>75</v>
      </c>
      <c r="F8" s="155"/>
      <c r="G8" s="156">
        <f t="shared" si="1"/>
        <v>25</v>
      </c>
      <c r="H8" s="154"/>
      <c r="I8" s="157">
        <f t="shared" si="3"/>
        <v>8.9712918660287073</v>
      </c>
      <c r="J8" s="154">
        <v>112</v>
      </c>
      <c r="K8" s="164">
        <f t="shared" si="4"/>
        <v>14.933333333333334</v>
      </c>
      <c r="L8" s="154">
        <v>1</v>
      </c>
      <c r="M8" s="158"/>
      <c r="N8" s="159"/>
      <c r="O8" s="34">
        <v>120</v>
      </c>
      <c r="P8" s="159">
        <v>200</v>
      </c>
      <c r="Q8" s="159"/>
      <c r="R8" s="160">
        <f t="shared" si="6"/>
        <v>0</v>
      </c>
      <c r="S8" s="161"/>
      <c r="T8" s="159"/>
      <c r="U8" s="161"/>
      <c r="V8" s="159"/>
      <c r="W8" s="159"/>
      <c r="X8" s="159"/>
      <c r="Y8" s="158">
        <v>750</v>
      </c>
      <c r="Z8" s="38"/>
      <c r="AA8" s="160">
        <f t="shared" si="5"/>
        <v>0</v>
      </c>
      <c r="AB8" s="152">
        <v>34</v>
      </c>
      <c r="AC8" s="159"/>
      <c r="AD8" s="159"/>
      <c r="AE8" s="159" t="e">
        <f t="shared" si="2"/>
        <v>#DIV/0!</v>
      </c>
      <c r="AF8" s="159"/>
      <c r="AG8" s="159"/>
      <c r="AH8" s="159"/>
      <c r="AI8" s="159"/>
      <c r="AJ8" s="159"/>
      <c r="AK8" s="159"/>
      <c r="AL8" s="162"/>
      <c r="AM8" s="162"/>
      <c r="AN8" s="154">
        <v>50</v>
      </c>
    </row>
    <row r="9" spans="1:40" s="163" customFormat="1" ht="25.95" customHeight="1" x14ac:dyDescent="0.4">
      <c r="A9" s="150">
        <v>5</v>
      </c>
      <c r="B9" s="231" t="s">
        <v>46</v>
      </c>
      <c r="C9" s="152">
        <v>1768</v>
      </c>
      <c r="D9" s="153">
        <f t="shared" si="0"/>
        <v>200</v>
      </c>
      <c r="E9" s="154">
        <v>200</v>
      </c>
      <c r="F9" s="155"/>
      <c r="G9" s="156">
        <f t="shared" si="1"/>
        <v>40</v>
      </c>
      <c r="H9" s="154"/>
      <c r="I9" s="157">
        <f t="shared" si="3"/>
        <v>11.312217194570136</v>
      </c>
      <c r="J9" s="154">
        <v>767</v>
      </c>
      <c r="K9" s="164">
        <f t="shared" si="4"/>
        <v>38.35</v>
      </c>
      <c r="L9" s="154">
        <v>5</v>
      </c>
      <c r="M9" s="158"/>
      <c r="N9" s="159"/>
      <c r="O9" s="34"/>
      <c r="P9" s="159">
        <v>400</v>
      </c>
      <c r="Q9" s="159"/>
      <c r="R9" s="160">
        <f t="shared" si="6"/>
        <v>0</v>
      </c>
      <c r="S9" s="161"/>
      <c r="T9" s="159"/>
      <c r="U9" s="161"/>
      <c r="V9" s="159"/>
      <c r="W9" s="159"/>
      <c r="X9" s="159"/>
      <c r="Y9" s="158">
        <v>1300</v>
      </c>
      <c r="Z9" s="38"/>
      <c r="AA9" s="160">
        <f t="shared" si="5"/>
        <v>0</v>
      </c>
      <c r="AB9" s="152"/>
      <c r="AC9" s="159"/>
      <c r="AD9" s="159"/>
      <c r="AE9" s="159"/>
      <c r="AF9" s="159"/>
      <c r="AG9" s="159"/>
      <c r="AH9" s="159"/>
      <c r="AI9" s="159"/>
      <c r="AJ9" s="159"/>
      <c r="AK9" s="159"/>
      <c r="AL9" s="162"/>
      <c r="AM9" s="162"/>
      <c r="AN9" s="154">
        <v>160</v>
      </c>
    </row>
    <row r="10" spans="1:40" s="163" customFormat="1" ht="25.95" customHeight="1" x14ac:dyDescent="0.4">
      <c r="A10" s="150">
        <v>6</v>
      </c>
      <c r="B10" s="231" t="s">
        <v>47</v>
      </c>
      <c r="C10" s="152">
        <v>635</v>
      </c>
      <c r="D10" s="257">
        <f t="shared" si="0"/>
        <v>83.3</v>
      </c>
      <c r="E10" s="258">
        <v>83.3</v>
      </c>
      <c r="F10" s="155"/>
      <c r="G10" s="156">
        <f t="shared" si="1"/>
        <v>0</v>
      </c>
      <c r="H10" s="154"/>
      <c r="I10" s="157">
        <f t="shared" si="3"/>
        <v>13.118110236220474</v>
      </c>
      <c r="J10" s="164">
        <v>250</v>
      </c>
      <c r="K10" s="164">
        <f t="shared" si="4"/>
        <v>30.012004801920771</v>
      </c>
      <c r="L10" s="154"/>
      <c r="M10" s="158"/>
      <c r="N10" s="159"/>
      <c r="O10" s="34"/>
      <c r="P10" s="159">
        <v>0</v>
      </c>
      <c r="Q10" s="159"/>
      <c r="R10" s="160" t="e">
        <f t="shared" si="6"/>
        <v>#DIV/0!</v>
      </c>
      <c r="S10" s="161"/>
      <c r="T10" s="159"/>
      <c r="U10" s="161"/>
      <c r="V10" s="159"/>
      <c r="W10" s="159"/>
      <c r="X10" s="159"/>
      <c r="Y10" s="158">
        <v>930</v>
      </c>
      <c r="Z10" s="38"/>
      <c r="AA10" s="160">
        <f t="shared" si="5"/>
        <v>0</v>
      </c>
      <c r="AB10" s="152">
        <v>40</v>
      </c>
      <c r="AC10" s="159"/>
      <c r="AD10" s="159"/>
      <c r="AE10" s="159" t="e">
        <f t="shared" si="2"/>
        <v>#DIV/0!</v>
      </c>
      <c r="AF10" s="159"/>
      <c r="AG10" s="159"/>
      <c r="AH10" s="159"/>
      <c r="AI10" s="159"/>
      <c r="AJ10" s="159"/>
      <c r="AK10" s="159"/>
      <c r="AL10" s="162"/>
      <c r="AM10" s="162"/>
      <c r="AN10" s="258">
        <v>83.3</v>
      </c>
    </row>
    <row r="11" spans="1:40" s="163" customFormat="1" ht="25.95" customHeight="1" x14ac:dyDescent="0.4">
      <c r="A11" s="150">
        <v>7</v>
      </c>
      <c r="B11" s="231" t="s">
        <v>48</v>
      </c>
      <c r="C11" s="152">
        <v>500</v>
      </c>
      <c r="D11" s="153">
        <f t="shared" si="0"/>
        <v>124</v>
      </c>
      <c r="E11" s="154">
        <v>124</v>
      </c>
      <c r="F11" s="155"/>
      <c r="G11" s="156">
        <f t="shared" si="1"/>
        <v>19</v>
      </c>
      <c r="H11" s="154"/>
      <c r="I11" s="157">
        <f t="shared" si="3"/>
        <v>24.8</v>
      </c>
      <c r="J11" s="154">
        <v>437</v>
      </c>
      <c r="K11" s="164">
        <f t="shared" si="4"/>
        <v>35.241935483870968</v>
      </c>
      <c r="L11" s="154">
        <v>2</v>
      </c>
      <c r="M11" s="158"/>
      <c r="N11" s="159"/>
      <c r="O11" s="34">
        <v>50</v>
      </c>
      <c r="P11" s="159">
        <v>50</v>
      </c>
      <c r="Q11" s="159"/>
      <c r="R11" s="160">
        <f t="shared" si="6"/>
        <v>0</v>
      </c>
      <c r="S11" s="161"/>
      <c r="T11" s="159"/>
      <c r="U11" s="161"/>
      <c r="V11" s="159"/>
      <c r="W11" s="159"/>
      <c r="X11" s="159"/>
      <c r="Y11" s="158">
        <v>500</v>
      </c>
      <c r="Z11" s="38">
        <v>100</v>
      </c>
      <c r="AA11" s="160">
        <f t="shared" si="5"/>
        <v>20</v>
      </c>
      <c r="AB11" s="152">
        <v>10</v>
      </c>
      <c r="AC11" s="159"/>
      <c r="AD11" s="159"/>
      <c r="AE11" s="159" t="e">
        <f t="shared" si="2"/>
        <v>#DIV/0!</v>
      </c>
      <c r="AF11" s="159"/>
      <c r="AG11" s="159"/>
      <c r="AH11" s="159"/>
      <c r="AI11" s="159"/>
      <c r="AJ11" s="159"/>
      <c r="AK11" s="159"/>
      <c r="AL11" s="162"/>
      <c r="AM11" s="162"/>
      <c r="AN11" s="154">
        <v>105</v>
      </c>
    </row>
    <row r="12" spans="1:40" s="163" customFormat="1" ht="25.95" customHeight="1" x14ac:dyDescent="0.4">
      <c r="A12" s="150">
        <v>8</v>
      </c>
      <c r="B12" s="231" t="s">
        <v>49</v>
      </c>
      <c r="C12" s="152">
        <v>1503</v>
      </c>
      <c r="D12" s="153">
        <f t="shared" si="0"/>
        <v>226</v>
      </c>
      <c r="E12" s="154">
        <v>226</v>
      </c>
      <c r="F12" s="155"/>
      <c r="G12" s="156">
        <f t="shared" si="1"/>
        <v>50</v>
      </c>
      <c r="H12" s="154"/>
      <c r="I12" s="157">
        <f t="shared" si="3"/>
        <v>15.036593479707253</v>
      </c>
      <c r="J12" s="154">
        <v>615</v>
      </c>
      <c r="K12" s="154">
        <f t="shared" si="4"/>
        <v>27.212389380530976</v>
      </c>
      <c r="L12" s="154">
        <v>4</v>
      </c>
      <c r="M12" s="158"/>
      <c r="N12" s="159"/>
      <c r="O12" s="34">
        <v>100</v>
      </c>
      <c r="P12" s="159">
        <v>200</v>
      </c>
      <c r="Q12" s="159"/>
      <c r="R12" s="165">
        <f t="shared" si="6"/>
        <v>0</v>
      </c>
      <c r="S12" s="161"/>
      <c r="T12" s="159"/>
      <c r="U12" s="161"/>
      <c r="V12" s="159"/>
      <c r="W12" s="159"/>
      <c r="X12" s="159"/>
      <c r="Y12" s="158">
        <v>1610</v>
      </c>
      <c r="Z12" s="38"/>
      <c r="AA12" s="160">
        <f t="shared" si="5"/>
        <v>0</v>
      </c>
      <c r="AB12" s="152">
        <v>50</v>
      </c>
      <c r="AC12" s="159"/>
      <c r="AD12" s="159"/>
      <c r="AE12" s="159" t="e">
        <f t="shared" si="2"/>
        <v>#DIV/0!</v>
      </c>
      <c r="AF12" s="161">
        <v>12</v>
      </c>
      <c r="AG12" s="159"/>
      <c r="AH12" s="161">
        <v>12</v>
      </c>
      <c r="AI12" s="159"/>
      <c r="AJ12" s="161">
        <v>30</v>
      </c>
      <c r="AK12" s="159"/>
      <c r="AL12" s="161">
        <v>2</v>
      </c>
      <c r="AM12" s="162"/>
      <c r="AN12" s="154">
        <v>176</v>
      </c>
    </row>
    <row r="13" spans="1:40" s="163" customFormat="1" ht="25.95" customHeight="1" x14ac:dyDescent="0.4">
      <c r="A13" s="150">
        <v>9</v>
      </c>
      <c r="B13" s="231" t="s">
        <v>50</v>
      </c>
      <c r="C13" s="152">
        <v>1113</v>
      </c>
      <c r="D13" s="153">
        <f t="shared" si="0"/>
        <v>120</v>
      </c>
      <c r="E13" s="154">
        <v>120</v>
      </c>
      <c r="F13" s="155"/>
      <c r="G13" s="156">
        <f t="shared" si="1"/>
        <v>47</v>
      </c>
      <c r="H13" s="154"/>
      <c r="I13" s="157">
        <f t="shared" si="3"/>
        <v>10.781671159029651</v>
      </c>
      <c r="J13" s="154">
        <v>345</v>
      </c>
      <c r="K13" s="154">
        <f t="shared" si="4"/>
        <v>28.75</v>
      </c>
      <c r="L13" s="154">
        <v>2</v>
      </c>
      <c r="M13" s="158"/>
      <c r="N13" s="159"/>
      <c r="O13" s="34">
        <v>200</v>
      </c>
      <c r="P13" s="159">
        <v>100</v>
      </c>
      <c r="Q13" s="159"/>
      <c r="R13" s="160">
        <f t="shared" si="6"/>
        <v>0</v>
      </c>
      <c r="S13" s="161"/>
      <c r="T13" s="159"/>
      <c r="U13" s="161"/>
      <c r="V13" s="159"/>
      <c r="W13" s="159"/>
      <c r="X13" s="159"/>
      <c r="Y13" s="158">
        <v>800</v>
      </c>
      <c r="Z13" s="38"/>
      <c r="AA13" s="160">
        <f t="shared" si="5"/>
        <v>0</v>
      </c>
      <c r="AB13" s="152"/>
      <c r="AC13" s="159"/>
      <c r="AD13" s="159"/>
      <c r="AE13" s="159" t="e">
        <f t="shared" si="2"/>
        <v>#DIV/0!</v>
      </c>
      <c r="AF13" s="159"/>
      <c r="AG13" s="159"/>
      <c r="AH13" s="159"/>
      <c r="AI13" s="159"/>
      <c r="AJ13" s="159"/>
      <c r="AK13" s="159"/>
      <c r="AL13" s="162"/>
      <c r="AM13" s="162"/>
      <c r="AN13" s="154">
        <v>73</v>
      </c>
    </row>
    <row r="14" spans="1:40" s="163" customFormat="1" ht="25.95" customHeight="1" x14ac:dyDescent="0.4">
      <c r="A14" s="150">
        <v>10</v>
      </c>
      <c r="B14" s="231" t="s">
        <v>102</v>
      </c>
      <c r="C14" s="152">
        <v>1004</v>
      </c>
      <c r="D14" s="153">
        <f t="shared" si="0"/>
        <v>120</v>
      </c>
      <c r="E14" s="154">
        <v>120</v>
      </c>
      <c r="F14" s="155"/>
      <c r="G14" s="156">
        <f t="shared" si="1"/>
        <v>46</v>
      </c>
      <c r="H14" s="154"/>
      <c r="I14" s="157">
        <f t="shared" si="3"/>
        <v>11.952191235059761</v>
      </c>
      <c r="J14" s="154">
        <v>355</v>
      </c>
      <c r="K14" s="154">
        <f t="shared" si="4"/>
        <v>29.583333333333336</v>
      </c>
      <c r="L14" s="154">
        <v>3</v>
      </c>
      <c r="M14" s="158"/>
      <c r="N14" s="159"/>
      <c r="O14" s="34"/>
      <c r="P14" s="159">
        <v>155</v>
      </c>
      <c r="Q14" s="159"/>
      <c r="R14" s="165">
        <f t="shared" si="6"/>
        <v>0</v>
      </c>
      <c r="S14" s="161"/>
      <c r="T14" s="159"/>
      <c r="U14" s="161"/>
      <c r="V14" s="159"/>
      <c r="W14" s="159"/>
      <c r="X14" s="159"/>
      <c r="Y14" s="158">
        <v>800</v>
      </c>
      <c r="Z14" s="38">
        <v>50</v>
      </c>
      <c r="AA14" s="160">
        <f t="shared" si="5"/>
        <v>6.25</v>
      </c>
      <c r="AB14" s="152"/>
      <c r="AC14" s="159"/>
      <c r="AD14" s="159"/>
      <c r="AE14" s="159"/>
      <c r="AF14" s="159"/>
      <c r="AG14" s="159"/>
      <c r="AH14" s="159"/>
      <c r="AI14" s="159"/>
      <c r="AJ14" s="159"/>
      <c r="AK14" s="159"/>
      <c r="AL14" s="162"/>
      <c r="AM14" s="162"/>
      <c r="AN14" s="154">
        <v>74</v>
      </c>
    </row>
    <row r="15" spans="1:40" s="163" customFormat="1" ht="25.95" customHeight="1" x14ac:dyDescent="0.4">
      <c r="A15" s="150">
        <v>11</v>
      </c>
      <c r="B15" s="231" t="s">
        <v>52</v>
      </c>
      <c r="C15" s="152">
        <v>1610</v>
      </c>
      <c r="D15" s="153">
        <f t="shared" si="0"/>
        <v>170</v>
      </c>
      <c r="E15" s="154">
        <v>170</v>
      </c>
      <c r="F15" s="155"/>
      <c r="G15" s="156">
        <f t="shared" si="1"/>
        <v>20</v>
      </c>
      <c r="H15" s="154"/>
      <c r="I15" s="157">
        <f t="shared" si="3"/>
        <v>10.559006211180124</v>
      </c>
      <c r="J15" s="154">
        <v>350</v>
      </c>
      <c r="K15" s="154">
        <f t="shared" si="4"/>
        <v>20.588235294117645</v>
      </c>
      <c r="L15" s="154">
        <v>3</v>
      </c>
      <c r="M15" s="158"/>
      <c r="N15" s="159"/>
      <c r="O15" s="34">
        <v>60</v>
      </c>
      <c r="P15" s="159">
        <v>400</v>
      </c>
      <c r="Q15" s="159"/>
      <c r="R15" s="160">
        <f t="shared" si="6"/>
        <v>0</v>
      </c>
      <c r="S15" s="161"/>
      <c r="T15" s="159"/>
      <c r="U15" s="161"/>
      <c r="V15" s="159"/>
      <c r="W15" s="159">
        <v>80</v>
      </c>
      <c r="X15" s="159">
        <v>17</v>
      </c>
      <c r="Y15" s="158">
        <v>1000</v>
      </c>
      <c r="Z15" s="38">
        <v>150</v>
      </c>
      <c r="AA15" s="160">
        <f t="shared" si="5"/>
        <v>15</v>
      </c>
      <c r="AB15" s="152"/>
      <c r="AC15" s="159"/>
      <c r="AD15" s="159"/>
      <c r="AE15" s="159"/>
      <c r="AF15" s="159"/>
      <c r="AG15" s="159"/>
      <c r="AH15" s="159"/>
      <c r="AI15" s="159"/>
      <c r="AJ15" s="159"/>
      <c r="AK15" s="159"/>
      <c r="AL15" s="162"/>
      <c r="AM15" s="162"/>
      <c r="AN15" s="154">
        <v>150</v>
      </c>
    </row>
    <row r="16" spans="1:40" s="163" customFormat="1" ht="25.95" customHeight="1" x14ac:dyDescent="0.4">
      <c r="A16" s="150">
        <v>12</v>
      </c>
      <c r="B16" s="231" t="s">
        <v>53</v>
      </c>
      <c r="C16" s="152">
        <v>1743</v>
      </c>
      <c r="D16" s="153">
        <f t="shared" si="0"/>
        <v>457</v>
      </c>
      <c r="E16" s="154">
        <v>457</v>
      </c>
      <c r="F16" s="155"/>
      <c r="G16" s="156">
        <f t="shared" si="1"/>
        <v>90</v>
      </c>
      <c r="H16" s="154"/>
      <c r="I16" s="166">
        <f t="shared" si="3"/>
        <v>26.219162363740679</v>
      </c>
      <c r="J16" s="154">
        <v>1077</v>
      </c>
      <c r="K16" s="154">
        <f t="shared" si="4"/>
        <v>23.566739606126916</v>
      </c>
      <c r="L16" s="154">
        <v>4</v>
      </c>
      <c r="M16" s="158">
        <v>355</v>
      </c>
      <c r="N16" s="159"/>
      <c r="O16" s="34">
        <v>100</v>
      </c>
      <c r="P16" s="159">
        <v>450</v>
      </c>
      <c r="Q16" s="159"/>
      <c r="R16" s="160">
        <f t="shared" si="6"/>
        <v>0</v>
      </c>
      <c r="S16" s="161"/>
      <c r="T16" s="159"/>
      <c r="U16" s="161"/>
      <c r="V16" s="159"/>
      <c r="W16" s="159"/>
      <c r="X16" s="159"/>
      <c r="Y16" s="158">
        <v>1770</v>
      </c>
      <c r="Z16" s="44">
        <v>140</v>
      </c>
      <c r="AA16" s="160">
        <f t="shared" si="5"/>
        <v>7.9096045197740121</v>
      </c>
      <c r="AB16" s="152"/>
      <c r="AC16" s="159"/>
      <c r="AD16" s="159"/>
      <c r="AE16" s="159"/>
      <c r="AF16" s="159"/>
      <c r="AG16" s="159"/>
      <c r="AH16" s="159"/>
      <c r="AI16" s="159"/>
      <c r="AJ16" s="159"/>
      <c r="AK16" s="159"/>
      <c r="AL16" s="162"/>
      <c r="AM16" s="162"/>
      <c r="AN16" s="154">
        <v>367</v>
      </c>
    </row>
    <row r="17" spans="1:41" s="163" customFormat="1" ht="25.95" customHeight="1" x14ac:dyDescent="0.4">
      <c r="A17" s="150">
        <v>13</v>
      </c>
      <c r="B17" s="231" t="s">
        <v>54</v>
      </c>
      <c r="C17" s="152">
        <v>520</v>
      </c>
      <c r="D17" s="153">
        <f t="shared" si="0"/>
        <v>100</v>
      </c>
      <c r="E17" s="154">
        <v>100</v>
      </c>
      <c r="F17" s="155"/>
      <c r="G17" s="156">
        <f t="shared" si="1"/>
        <v>20</v>
      </c>
      <c r="H17" s="154"/>
      <c r="I17" s="167">
        <f t="shared" si="3"/>
        <v>19.230769230769234</v>
      </c>
      <c r="J17" s="154">
        <v>269</v>
      </c>
      <c r="K17" s="164">
        <f t="shared" si="4"/>
        <v>26.9</v>
      </c>
      <c r="L17" s="154">
        <v>2</v>
      </c>
      <c r="M17" s="158"/>
      <c r="N17" s="159"/>
      <c r="O17" s="34"/>
      <c r="P17" s="159">
        <v>0</v>
      </c>
      <c r="Q17" s="159"/>
      <c r="R17" s="160" t="e">
        <f t="shared" si="6"/>
        <v>#DIV/0!</v>
      </c>
      <c r="S17" s="161"/>
      <c r="T17" s="159"/>
      <c r="U17" s="161"/>
      <c r="V17" s="159"/>
      <c r="W17" s="159"/>
      <c r="X17" s="159"/>
      <c r="Y17" s="158">
        <v>530</v>
      </c>
      <c r="Z17" s="38">
        <v>100</v>
      </c>
      <c r="AA17" s="160">
        <f t="shared" si="5"/>
        <v>18.867924528301888</v>
      </c>
      <c r="AB17" s="152">
        <v>10</v>
      </c>
      <c r="AC17" s="159"/>
      <c r="AD17" s="159"/>
      <c r="AE17" s="159" t="e">
        <f t="shared" si="2"/>
        <v>#DIV/0!</v>
      </c>
      <c r="AF17" s="159"/>
      <c r="AG17" s="159"/>
      <c r="AH17" s="159"/>
      <c r="AI17" s="159"/>
      <c r="AJ17" s="159"/>
      <c r="AK17" s="159"/>
      <c r="AL17" s="162"/>
      <c r="AM17" s="162"/>
      <c r="AN17" s="154">
        <v>80</v>
      </c>
    </row>
    <row r="18" spans="1:41" s="163" customFormat="1" ht="25.95" customHeight="1" x14ac:dyDescent="0.4">
      <c r="A18" s="150">
        <v>14</v>
      </c>
      <c r="B18" s="231" t="s">
        <v>55</v>
      </c>
      <c r="C18" s="152">
        <v>1308</v>
      </c>
      <c r="D18" s="153">
        <f t="shared" si="0"/>
        <v>27</v>
      </c>
      <c r="E18" s="154">
        <v>27</v>
      </c>
      <c r="F18" s="155"/>
      <c r="G18" s="156">
        <f t="shared" si="1"/>
        <v>0</v>
      </c>
      <c r="H18" s="154"/>
      <c r="I18" s="166">
        <f t="shared" si="3"/>
        <v>2.0642201834862388</v>
      </c>
      <c r="J18" s="154">
        <v>62</v>
      </c>
      <c r="K18" s="164">
        <f t="shared" si="4"/>
        <v>22.962962962962962</v>
      </c>
      <c r="L18" s="154"/>
      <c r="M18" s="158"/>
      <c r="N18" s="159"/>
      <c r="O18" s="34">
        <v>70</v>
      </c>
      <c r="P18" s="159">
        <v>300</v>
      </c>
      <c r="Q18" s="159"/>
      <c r="R18" s="160">
        <f t="shared" si="6"/>
        <v>0</v>
      </c>
      <c r="S18" s="161"/>
      <c r="T18" s="159"/>
      <c r="U18" s="161"/>
      <c r="V18" s="159"/>
      <c r="W18" s="159"/>
      <c r="X18" s="159"/>
      <c r="Y18" s="158">
        <v>1100</v>
      </c>
      <c r="Z18" s="38"/>
      <c r="AA18" s="160">
        <f t="shared" si="5"/>
        <v>0</v>
      </c>
      <c r="AB18" s="152"/>
      <c r="AC18" s="159"/>
      <c r="AD18" s="159"/>
      <c r="AE18" s="159"/>
      <c r="AF18" s="159"/>
      <c r="AG18" s="159"/>
      <c r="AH18" s="159"/>
      <c r="AI18" s="159"/>
      <c r="AJ18" s="159"/>
      <c r="AK18" s="159"/>
      <c r="AL18" s="162"/>
      <c r="AM18" s="162"/>
      <c r="AN18" s="154">
        <v>27</v>
      </c>
    </row>
    <row r="19" spans="1:41" s="163" customFormat="1" ht="25.95" customHeight="1" x14ac:dyDescent="0.4">
      <c r="A19" s="150">
        <v>16</v>
      </c>
      <c r="B19" s="231" t="s">
        <v>56</v>
      </c>
      <c r="C19" s="152">
        <v>457</v>
      </c>
      <c r="D19" s="153">
        <f t="shared" si="0"/>
        <v>0</v>
      </c>
      <c r="E19" s="154"/>
      <c r="F19" s="155"/>
      <c r="G19" s="156">
        <f t="shared" si="1"/>
        <v>0</v>
      </c>
      <c r="H19" s="154"/>
      <c r="I19" s="166">
        <f t="shared" si="3"/>
        <v>0</v>
      </c>
      <c r="J19" s="154"/>
      <c r="K19" s="154" t="e">
        <f t="shared" si="4"/>
        <v>#DIV/0!</v>
      </c>
      <c r="L19" s="154"/>
      <c r="M19" s="158"/>
      <c r="N19" s="159"/>
      <c r="O19" s="34">
        <v>52</v>
      </c>
      <c r="P19" s="159">
        <v>40</v>
      </c>
      <c r="Q19" s="159"/>
      <c r="R19" s="160">
        <f t="shared" si="6"/>
        <v>0</v>
      </c>
      <c r="S19" s="161"/>
      <c r="T19" s="159"/>
      <c r="U19" s="161"/>
      <c r="V19" s="159"/>
      <c r="W19" s="159"/>
      <c r="X19" s="159"/>
      <c r="Y19" s="158">
        <v>310</v>
      </c>
      <c r="Z19" s="38"/>
      <c r="AA19" s="160">
        <f t="shared" si="5"/>
        <v>0</v>
      </c>
      <c r="AB19" s="152"/>
      <c r="AC19" s="159"/>
      <c r="AD19" s="159"/>
      <c r="AE19" s="159"/>
      <c r="AF19" s="159"/>
      <c r="AG19" s="159"/>
      <c r="AH19" s="159"/>
      <c r="AI19" s="159"/>
      <c r="AJ19" s="159"/>
      <c r="AK19" s="159"/>
      <c r="AL19" s="162"/>
      <c r="AM19" s="162"/>
      <c r="AN19" s="154"/>
    </row>
    <row r="20" spans="1:41" s="163" customFormat="1" ht="25.95" customHeight="1" x14ac:dyDescent="0.4">
      <c r="A20" s="150">
        <v>17</v>
      </c>
      <c r="B20" s="231" t="s">
        <v>57</v>
      </c>
      <c r="C20" s="152">
        <v>130</v>
      </c>
      <c r="D20" s="153">
        <f t="shared" si="0"/>
        <v>0</v>
      </c>
      <c r="E20" s="154"/>
      <c r="F20" s="155"/>
      <c r="G20" s="156">
        <f t="shared" si="1"/>
        <v>0</v>
      </c>
      <c r="H20" s="154"/>
      <c r="I20" s="166">
        <f t="shared" si="3"/>
        <v>0</v>
      </c>
      <c r="J20" s="154"/>
      <c r="K20" s="154" t="e">
        <f t="shared" si="4"/>
        <v>#DIV/0!</v>
      </c>
      <c r="L20" s="154"/>
      <c r="M20" s="158"/>
      <c r="N20" s="159"/>
      <c r="O20" s="34"/>
      <c r="P20" s="159">
        <v>30</v>
      </c>
      <c r="Q20" s="159"/>
      <c r="R20" s="160">
        <f t="shared" si="6"/>
        <v>0</v>
      </c>
      <c r="S20" s="161"/>
      <c r="T20" s="159"/>
      <c r="U20" s="161"/>
      <c r="V20" s="159"/>
      <c r="W20" s="159"/>
      <c r="X20" s="159"/>
      <c r="Y20" s="158">
        <v>210</v>
      </c>
      <c r="Z20" s="38"/>
      <c r="AA20" s="160">
        <f t="shared" si="5"/>
        <v>0</v>
      </c>
      <c r="AB20" s="152"/>
      <c r="AC20" s="159"/>
      <c r="AD20" s="159"/>
      <c r="AE20" s="159"/>
      <c r="AF20" s="159"/>
      <c r="AG20" s="159"/>
      <c r="AH20" s="159"/>
      <c r="AI20" s="159"/>
      <c r="AJ20" s="159"/>
      <c r="AK20" s="159"/>
      <c r="AL20" s="162"/>
      <c r="AM20" s="162"/>
      <c r="AN20" s="154"/>
    </row>
    <row r="21" spans="1:41" s="163" customFormat="1" ht="25.95" customHeight="1" x14ac:dyDescent="0.4">
      <c r="A21" s="150">
        <v>18</v>
      </c>
      <c r="B21" s="246" t="s">
        <v>58</v>
      </c>
      <c r="C21" s="152">
        <v>100</v>
      </c>
      <c r="D21" s="153">
        <f t="shared" si="0"/>
        <v>0</v>
      </c>
      <c r="E21" s="154"/>
      <c r="F21" s="155"/>
      <c r="G21" s="156">
        <f t="shared" si="1"/>
        <v>0</v>
      </c>
      <c r="H21" s="154"/>
      <c r="I21" s="167">
        <f t="shared" si="3"/>
        <v>0</v>
      </c>
      <c r="J21" s="154"/>
      <c r="K21" s="164" t="e">
        <f t="shared" si="4"/>
        <v>#DIV/0!</v>
      </c>
      <c r="L21" s="154"/>
      <c r="M21" s="158"/>
      <c r="N21" s="159"/>
      <c r="O21" s="34"/>
      <c r="P21" s="159"/>
      <c r="Q21" s="159"/>
      <c r="R21" s="160"/>
      <c r="S21" s="161"/>
      <c r="T21" s="159"/>
      <c r="U21" s="161"/>
      <c r="V21" s="159"/>
      <c r="W21" s="159"/>
      <c r="X21" s="159"/>
      <c r="Y21" s="158">
        <v>330</v>
      </c>
      <c r="Z21" s="38"/>
      <c r="AA21" s="160">
        <f t="shared" si="5"/>
        <v>0</v>
      </c>
      <c r="AB21" s="152">
        <v>100</v>
      </c>
      <c r="AC21" s="169"/>
      <c r="AD21" s="159"/>
      <c r="AE21" s="159" t="e">
        <f>AD21/AC21*10</f>
        <v>#DIV/0!</v>
      </c>
      <c r="AF21" s="159"/>
      <c r="AG21" s="159"/>
      <c r="AH21" s="159"/>
      <c r="AI21" s="159"/>
      <c r="AJ21" s="159"/>
      <c r="AK21" s="159"/>
      <c r="AL21" s="162"/>
      <c r="AM21" s="162"/>
      <c r="AN21" s="154"/>
    </row>
    <row r="22" spans="1:41" s="163" customFormat="1" ht="25.95" customHeight="1" x14ac:dyDescent="0.4">
      <c r="A22" s="150">
        <v>20</v>
      </c>
      <c r="B22" s="246" t="s">
        <v>59</v>
      </c>
      <c r="C22" s="152">
        <v>200</v>
      </c>
      <c r="D22" s="153">
        <f t="shared" si="0"/>
        <v>31</v>
      </c>
      <c r="E22" s="154">
        <v>31</v>
      </c>
      <c r="F22" s="155"/>
      <c r="G22" s="156">
        <f t="shared" si="1"/>
        <v>16</v>
      </c>
      <c r="H22" s="154"/>
      <c r="I22" s="167">
        <f t="shared" si="3"/>
        <v>15.5</v>
      </c>
      <c r="J22" s="154">
        <v>63</v>
      </c>
      <c r="K22" s="154">
        <f t="shared" si="4"/>
        <v>20.322580645161288</v>
      </c>
      <c r="L22" s="154">
        <v>2</v>
      </c>
      <c r="M22" s="158"/>
      <c r="N22" s="159"/>
      <c r="O22" s="34"/>
      <c r="P22" s="159"/>
      <c r="Q22" s="159"/>
      <c r="R22" s="160"/>
      <c r="S22" s="161"/>
      <c r="T22" s="159"/>
      <c r="U22" s="161"/>
      <c r="V22" s="159"/>
      <c r="W22" s="159"/>
      <c r="X22" s="159"/>
      <c r="Y22" s="158">
        <v>257</v>
      </c>
      <c r="Z22" s="38"/>
      <c r="AA22" s="160">
        <f t="shared" si="5"/>
        <v>0</v>
      </c>
      <c r="AB22" s="152"/>
      <c r="AC22" s="159"/>
      <c r="AD22" s="159"/>
      <c r="AE22" s="159"/>
      <c r="AF22" s="159"/>
      <c r="AG22" s="159"/>
      <c r="AH22" s="159"/>
      <c r="AI22" s="159"/>
      <c r="AJ22" s="159"/>
      <c r="AK22" s="159"/>
      <c r="AL22" s="162"/>
      <c r="AM22" s="162"/>
      <c r="AN22" s="154">
        <v>15</v>
      </c>
    </row>
    <row r="23" spans="1:41" ht="25.95" customHeight="1" x14ac:dyDescent="0.4">
      <c r="A23" s="150">
        <v>22</v>
      </c>
      <c r="B23" s="246" t="s">
        <v>60</v>
      </c>
      <c r="C23" s="152">
        <v>979</v>
      </c>
      <c r="D23" s="153">
        <f t="shared" si="0"/>
        <v>122</v>
      </c>
      <c r="E23" s="154">
        <v>122</v>
      </c>
      <c r="F23" s="155"/>
      <c r="G23" s="156">
        <f t="shared" si="1"/>
        <v>0</v>
      </c>
      <c r="H23" s="154"/>
      <c r="I23" s="166">
        <f t="shared" si="3"/>
        <v>12.461695607763023</v>
      </c>
      <c r="J23" s="154">
        <v>207</v>
      </c>
      <c r="K23" s="154">
        <f t="shared" si="4"/>
        <v>16.967213114754099</v>
      </c>
      <c r="L23" s="154"/>
      <c r="M23" s="158"/>
      <c r="N23" s="159"/>
      <c r="O23" s="34">
        <v>83</v>
      </c>
      <c r="P23" s="159">
        <v>82</v>
      </c>
      <c r="Q23" s="159"/>
      <c r="R23" s="160">
        <f t="shared" si="6"/>
        <v>0</v>
      </c>
      <c r="S23" s="161"/>
      <c r="T23" s="159"/>
      <c r="U23" s="161"/>
      <c r="V23" s="159"/>
      <c r="W23" s="159"/>
      <c r="X23" s="159"/>
      <c r="Y23" s="158">
        <v>1200</v>
      </c>
      <c r="Z23" s="38"/>
      <c r="AA23" s="160">
        <f t="shared" si="5"/>
        <v>0</v>
      </c>
      <c r="AB23" s="152"/>
      <c r="AC23" s="159"/>
      <c r="AD23" s="159"/>
      <c r="AE23" s="159"/>
      <c r="AF23" s="159"/>
      <c r="AG23" s="159"/>
      <c r="AH23" s="159"/>
      <c r="AI23" s="159"/>
      <c r="AJ23" s="159"/>
      <c r="AK23" s="159"/>
      <c r="AL23" s="64"/>
      <c r="AM23" s="64"/>
      <c r="AN23" s="154">
        <v>122</v>
      </c>
    </row>
    <row r="24" spans="1:41" s="178" customFormat="1" ht="25.95" customHeight="1" x14ac:dyDescent="0.4">
      <c r="A24" s="170"/>
      <c r="B24" s="171" t="s">
        <v>103</v>
      </c>
      <c r="C24" s="172">
        <f>SUM(C5:C23)</f>
        <v>23316</v>
      </c>
      <c r="D24" s="172">
        <f>SUM(D5:D23)</f>
        <v>3499.3</v>
      </c>
      <c r="E24" s="172">
        <f>SUM(E5:E23)</f>
        <v>3129.3</v>
      </c>
      <c r="F24" s="155">
        <f t="shared" ref="F24:F26" si="7">C24-D24</f>
        <v>19816.7</v>
      </c>
      <c r="G24" s="156">
        <f>SUM(G5:G23)</f>
        <v>670</v>
      </c>
      <c r="H24" s="172">
        <f>SUM(H5:H23)</f>
        <v>370</v>
      </c>
      <c r="I24" s="173">
        <f t="shared" si="3"/>
        <v>15.008148910619317</v>
      </c>
      <c r="J24" s="172">
        <f>SUM(J5:J23)</f>
        <v>10059.200000000001</v>
      </c>
      <c r="K24" s="174">
        <f t="shared" si="4"/>
        <v>32.145208193525711</v>
      </c>
      <c r="L24" s="154">
        <f t="shared" ref="L24:Q24" si="8">SUM(L5:L23)</f>
        <v>47</v>
      </c>
      <c r="M24" s="172">
        <f t="shared" si="8"/>
        <v>355</v>
      </c>
      <c r="N24" s="172">
        <f t="shared" si="8"/>
        <v>0</v>
      </c>
      <c r="O24" s="172">
        <f t="shared" si="8"/>
        <v>1895</v>
      </c>
      <c r="P24" s="172">
        <f t="shared" si="8"/>
        <v>3602</v>
      </c>
      <c r="Q24" s="172">
        <f t="shared" si="8"/>
        <v>0</v>
      </c>
      <c r="R24" s="160">
        <f t="shared" si="6"/>
        <v>0</v>
      </c>
      <c r="S24" s="172">
        <f t="shared" ref="S24:Z24" si="9">SUM(S5:S23)</f>
        <v>0</v>
      </c>
      <c r="T24" s="172">
        <f t="shared" si="9"/>
        <v>0</v>
      </c>
      <c r="U24" s="172">
        <f t="shared" si="9"/>
        <v>0</v>
      </c>
      <c r="V24" s="172">
        <f t="shared" si="9"/>
        <v>0</v>
      </c>
      <c r="W24" s="172">
        <f t="shared" si="9"/>
        <v>80</v>
      </c>
      <c r="X24" s="172">
        <f t="shared" si="9"/>
        <v>17</v>
      </c>
      <c r="Y24" s="172">
        <f t="shared" si="9"/>
        <v>21983</v>
      </c>
      <c r="Z24" s="172">
        <f t="shared" si="9"/>
        <v>540</v>
      </c>
      <c r="AA24" s="160">
        <f t="shared" si="5"/>
        <v>2.4564436155210845</v>
      </c>
      <c r="AB24" s="172">
        <f>SUM(AB5:AB23)</f>
        <v>284</v>
      </c>
      <c r="AC24" s="175">
        <f>SUM(AC5:AC23)</f>
        <v>0</v>
      </c>
      <c r="AD24" s="176">
        <f>SUM(AD5:AD23)</f>
        <v>0</v>
      </c>
      <c r="AE24" s="177" t="e">
        <f t="shared" ref="AE24:AE27" si="10">AD24/AC24*10</f>
        <v>#DIV/0!</v>
      </c>
      <c r="AF24" s="172">
        <f t="shared" ref="AF24:AM24" si="11">SUM(AF5:AF23)</f>
        <v>12</v>
      </c>
      <c r="AG24" s="172">
        <f t="shared" si="11"/>
        <v>0</v>
      </c>
      <c r="AH24" s="172">
        <f t="shared" si="11"/>
        <v>12</v>
      </c>
      <c r="AI24" s="172">
        <f t="shared" si="11"/>
        <v>0</v>
      </c>
      <c r="AJ24" s="172">
        <f t="shared" si="11"/>
        <v>30</v>
      </c>
      <c r="AK24" s="172">
        <f t="shared" si="11"/>
        <v>0</v>
      </c>
      <c r="AL24" s="172">
        <f t="shared" si="11"/>
        <v>2</v>
      </c>
      <c r="AM24" s="172">
        <f t="shared" si="11"/>
        <v>0</v>
      </c>
      <c r="AN24" s="172">
        <f>SUM(AN5:AN23)</f>
        <v>2459.3000000000002</v>
      </c>
      <c r="AO24" s="178">
        <f>AG24+AI24+AK24+AM24</f>
        <v>0</v>
      </c>
    </row>
    <row r="25" spans="1:41" s="188" customFormat="1" ht="25.95" customHeight="1" x14ac:dyDescent="0.4">
      <c r="A25" s="179"/>
      <c r="B25" s="180" t="s">
        <v>67</v>
      </c>
      <c r="C25" s="181">
        <v>5971</v>
      </c>
      <c r="D25" s="153">
        <f t="shared" si="0"/>
        <v>0</v>
      </c>
      <c r="E25" s="181"/>
      <c r="F25" s="155">
        <f t="shared" si="7"/>
        <v>5971</v>
      </c>
      <c r="G25" s="156">
        <f t="shared" ref="G25" si="12">E25-AN25</f>
        <v>0</v>
      </c>
      <c r="H25" s="181"/>
      <c r="I25" s="157">
        <f t="shared" si="3"/>
        <v>0</v>
      </c>
      <c r="J25" s="181"/>
      <c r="K25" s="182" t="e">
        <f t="shared" si="4"/>
        <v>#DIV/0!</v>
      </c>
      <c r="L25" s="181"/>
      <c r="M25" s="183"/>
      <c r="N25" s="183"/>
      <c r="O25" s="34"/>
      <c r="P25" s="183">
        <v>100</v>
      </c>
      <c r="Q25" s="183"/>
      <c r="R25" s="160">
        <f t="shared" si="6"/>
        <v>0</v>
      </c>
      <c r="S25" s="184"/>
      <c r="T25" s="183"/>
      <c r="U25" s="184"/>
      <c r="V25" s="183"/>
      <c r="W25" s="183"/>
      <c r="X25" s="183"/>
      <c r="Y25" s="183">
        <v>9000</v>
      </c>
      <c r="Z25" s="38"/>
      <c r="AA25" s="160">
        <f t="shared" si="5"/>
        <v>0</v>
      </c>
      <c r="AB25" s="181">
        <v>1519</v>
      </c>
      <c r="AC25" s="181">
        <v>200</v>
      </c>
      <c r="AD25" s="181">
        <v>3000</v>
      </c>
      <c r="AE25" s="177">
        <f t="shared" si="10"/>
        <v>150</v>
      </c>
      <c r="AF25" s="185">
        <v>17.5</v>
      </c>
      <c r="AG25" s="183"/>
      <c r="AH25" s="183">
        <v>16</v>
      </c>
      <c r="AI25" s="183"/>
      <c r="AJ25" s="183">
        <v>42.5</v>
      </c>
      <c r="AK25" s="183"/>
      <c r="AL25" s="186">
        <v>3</v>
      </c>
      <c r="AM25" s="186"/>
      <c r="AN25" s="181"/>
      <c r="AO25" s="187">
        <f t="shared" ref="AO25:AO26" si="13">AG25+AI25+AK25+AM25</f>
        <v>0</v>
      </c>
    </row>
    <row r="26" spans="1:41" s="187" customFormat="1" ht="25.95" customHeight="1" x14ac:dyDescent="0.4">
      <c r="A26" s="170"/>
      <c r="B26" s="189" t="s">
        <v>68</v>
      </c>
      <c r="C26" s="181">
        <f>SUM(C24:C25)</f>
        <v>29287</v>
      </c>
      <c r="D26" s="181">
        <f t="shared" ref="D26:H26" si="14">SUM(D24:D25)</f>
        <v>3499.3</v>
      </c>
      <c r="E26" s="181">
        <f t="shared" si="14"/>
        <v>3129.3</v>
      </c>
      <c r="F26" s="155">
        <f t="shared" si="7"/>
        <v>25787.7</v>
      </c>
      <c r="G26" s="156">
        <f>G24+G25</f>
        <v>670</v>
      </c>
      <c r="H26" s="181">
        <f t="shared" si="14"/>
        <v>370</v>
      </c>
      <c r="I26" s="190">
        <f t="shared" si="3"/>
        <v>11.948304708573771</v>
      </c>
      <c r="J26" s="181">
        <f t="shared" ref="J26:AN26" si="15">SUM(J24:J25)</f>
        <v>10059.200000000001</v>
      </c>
      <c r="K26" s="191">
        <f t="shared" si="4"/>
        <v>32.145208193525711</v>
      </c>
      <c r="L26" s="181">
        <f t="shared" si="15"/>
        <v>47</v>
      </c>
      <c r="M26" s="181">
        <f t="shared" si="15"/>
        <v>355</v>
      </c>
      <c r="N26" s="181">
        <f t="shared" si="15"/>
        <v>0</v>
      </c>
      <c r="O26" s="181">
        <f t="shared" si="15"/>
        <v>1895</v>
      </c>
      <c r="P26" s="181">
        <f t="shared" si="15"/>
        <v>3702</v>
      </c>
      <c r="Q26" s="181">
        <f t="shared" si="15"/>
        <v>0</v>
      </c>
      <c r="R26" s="160">
        <f t="shared" si="6"/>
        <v>0</v>
      </c>
      <c r="S26" s="181">
        <f t="shared" si="15"/>
        <v>0</v>
      </c>
      <c r="T26" s="181">
        <f t="shared" si="15"/>
        <v>0</v>
      </c>
      <c r="U26" s="181">
        <f t="shared" si="15"/>
        <v>0</v>
      </c>
      <c r="V26" s="181">
        <f t="shared" si="15"/>
        <v>0</v>
      </c>
      <c r="W26" s="181">
        <f t="shared" si="15"/>
        <v>80</v>
      </c>
      <c r="X26" s="181">
        <f t="shared" si="15"/>
        <v>17</v>
      </c>
      <c r="Y26" s="181">
        <f t="shared" si="15"/>
        <v>30983</v>
      </c>
      <c r="Z26" s="181">
        <f t="shared" si="15"/>
        <v>540</v>
      </c>
      <c r="AA26" s="160">
        <f t="shared" si="5"/>
        <v>1.7428912629506503</v>
      </c>
      <c r="AB26" s="181">
        <f t="shared" si="15"/>
        <v>1803</v>
      </c>
      <c r="AC26" s="192">
        <f t="shared" si="15"/>
        <v>200</v>
      </c>
      <c r="AD26" s="193">
        <f t="shared" si="15"/>
        <v>3000</v>
      </c>
      <c r="AE26" s="177">
        <f t="shared" si="10"/>
        <v>150</v>
      </c>
      <c r="AF26" s="181">
        <f t="shared" si="15"/>
        <v>29.5</v>
      </c>
      <c r="AG26" s="181">
        <f t="shared" si="15"/>
        <v>0</v>
      </c>
      <c r="AH26" s="181">
        <f t="shared" si="15"/>
        <v>28</v>
      </c>
      <c r="AI26" s="181">
        <f t="shared" si="15"/>
        <v>0</v>
      </c>
      <c r="AJ26" s="181">
        <f t="shared" si="15"/>
        <v>72.5</v>
      </c>
      <c r="AK26" s="181">
        <f t="shared" si="15"/>
        <v>0</v>
      </c>
      <c r="AL26" s="181">
        <f t="shared" si="15"/>
        <v>5</v>
      </c>
      <c r="AM26" s="181">
        <f t="shared" si="15"/>
        <v>0</v>
      </c>
      <c r="AN26" s="181">
        <f t="shared" si="15"/>
        <v>2459.3000000000002</v>
      </c>
      <c r="AO26" s="187">
        <f t="shared" si="13"/>
        <v>0</v>
      </c>
    </row>
    <row r="27" spans="1:41" s="205" customFormat="1" ht="22.8" x14ac:dyDescent="0.4">
      <c r="A27" s="194"/>
      <c r="B27" s="195" t="s">
        <v>104</v>
      </c>
      <c r="C27" s="196">
        <v>22373</v>
      </c>
      <c r="D27" s="197">
        <v>9362</v>
      </c>
      <c r="E27" s="197">
        <v>8222</v>
      </c>
      <c r="F27" s="155"/>
      <c r="G27" s="198"/>
      <c r="H27" s="197">
        <v>1140</v>
      </c>
      <c r="I27" s="199">
        <f t="shared" si="3"/>
        <v>41.845081124569795</v>
      </c>
      <c r="J27" s="197">
        <v>23151</v>
      </c>
      <c r="K27" s="200">
        <f t="shared" si="4"/>
        <v>28.157382631963024</v>
      </c>
      <c r="L27" s="197">
        <v>50</v>
      </c>
      <c r="M27" s="201">
        <v>555</v>
      </c>
      <c r="N27" s="202">
        <v>45</v>
      </c>
      <c r="O27" s="247">
        <v>2783</v>
      </c>
      <c r="P27" s="201">
        <v>4149</v>
      </c>
      <c r="Q27" s="202">
        <v>90</v>
      </c>
      <c r="R27" s="203">
        <f t="shared" si="6"/>
        <v>2.1691973969631237</v>
      </c>
      <c r="S27" s="201">
        <v>925</v>
      </c>
      <c r="T27" s="202">
        <v>1037</v>
      </c>
      <c r="U27" s="201">
        <v>4487</v>
      </c>
      <c r="V27" s="202">
        <v>967</v>
      </c>
      <c r="W27" s="202">
        <v>190</v>
      </c>
      <c r="X27" s="202">
        <v>56.9</v>
      </c>
      <c r="Y27" s="201">
        <v>21054</v>
      </c>
      <c r="Z27" s="73">
        <v>3158</v>
      </c>
      <c r="AA27" s="203">
        <f t="shared" si="5"/>
        <v>14.999525030872993</v>
      </c>
      <c r="AB27" s="196">
        <v>366</v>
      </c>
      <c r="AC27" s="197">
        <v>3.5</v>
      </c>
      <c r="AD27" s="197">
        <v>43.5</v>
      </c>
      <c r="AE27" s="204">
        <f t="shared" si="10"/>
        <v>124.28571428571429</v>
      </c>
      <c r="AF27" s="197">
        <v>20</v>
      </c>
      <c r="AG27" s="197"/>
      <c r="AH27" s="197">
        <v>18.5</v>
      </c>
      <c r="AI27" s="197"/>
      <c r="AJ27" s="197">
        <v>30</v>
      </c>
      <c r="AK27" s="197"/>
      <c r="AL27" s="197"/>
      <c r="AM27" s="197"/>
      <c r="AN27" s="197">
        <v>8222</v>
      </c>
    </row>
    <row r="28" spans="1:41" ht="17.399999999999999" x14ac:dyDescent="0.3">
      <c r="A28" s="32"/>
      <c r="B28" s="32"/>
      <c r="O28" s="248"/>
      <c r="Z28" s="65"/>
    </row>
    <row r="29" spans="1:41" ht="17.399999999999999" x14ac:dyDescent="0.25">
      <c r="O29" s="249"/>
      <c r="Z29" s="85"/>
    </row>
    <row r="30" spans="1:41" ht="29.4" customHeight="1" x14ac:dyDescent="0.45">
      <c r="B30" s="206"/>
      <c r="E30" s="207"/>
      <c r="F30" s="207"/>
      <c r="O30" s="248"/>
      <c r="Z30" s="65"/>
    </row>
    <row r="33" spans="2:2" ht="22.95" customHeight="1" x14ac:dyDescent="0.55000000000000004">
      <c r="B33" s="208"/>
    </row>
    <row r="34" spans="2:2" ht="13.2" customHeight="1" x14ac:dyDescent="0.55000000000000004">
      <c r="B34" s="208"/>
    </row>
    <row r="35" spans="2:2" ht="46.2" customHeight="1" x14ac:dyDescent="0.55000000000000004">
      <c r="B35" s="208"/>
    </row>
  </sheetData>
  <mergeCells count="36">
    <mergeCell ref="AF3:AG3"/>
    <mergeCell ref="AH3:AI3"/>
    <mergeCell ref="AJ3:AK3"/>
    <mergeCell ref="AL3:AM3"/>
    <mergeCell ref="X3:X4"/>
    <mergeCell ref="Y3:Y4"/>
    <mergeCell ref="Z3:Z4"/>
    <mergeCell ref="AA3:AA4"/>
    <mergeCell ref="AB3:AB4"/>
    <mergeCell ref="AC3:AE3"/>
    <mergeCell ref="P3:P4"/>
    <mergeCell ref="Q3:Q4"/>
    <mergeCell ref="R3:R4"/>
    <mergeCell ref="S3:T3"/>
    <mergeCell ref="U3:V3"/>
    <mergeCell ref="W3:W4"/>
    <mergeCell ref="Y2:AA2"/>
    <mergeCell ref="AB2:AE2"/>
    <mergeCell ref="AF2:AM2"/>
    <mergeCell ref="C3:C4"/>
    <mergeCell ref="D3:D4"/>
    <mergeCell ref="E3:I3"/>
    <mergeCell ref="J3:J4"/>
    <mergeCell ref="K3:K4"/>
    <mergeCell ref="M3:M4"/>
    <mergeCell ref="N3:N4"/>
    <mergeCell ref="B1:AC1"/>
    <mergeCell ref="A2:A4"/>
    <mergeCell ref="B2:B4"/>
    <mergeCell ref="C2:K2"/>
    <mergeCell ref="L2:L4"/>
    <mergeCell ref="M2:N2"/>
    <mergeCell ref="O2:O4"/>
    <mergeCell ref="P2:R2"/>
    <mergeCell ref="S2:V2"/>
    <mergeCell ref="W2:X2"/>
  </mergeCells>
  <pageMargins left="0.11811023622047245" right="0.11811023622047245" top="0.35433070866141736" bottom="0.35433070866141736" header="0.31496062992125984" footer="0.31496062992125984"/>
  <pageSetup paperSize="9" scale="4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3"/>
  <sheetViews>
    <sheetView tabSelected="1" view="pageBreakPreview" zoomScale="60" zoomScaleNormal="60" workbookViewId="0">
      <selection activeCell="BH17" sqref="BH17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0" customWidth="1"/>
    <col min="51" max="51" width="7.44140625" customWidth="1"/>
    <col min="52" max="52" width="8.6640625" customWidth="1"/>
    <col min="53" max="53" width="11.332031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</cols>
  <sheetData>
    <row r="1" spans="1:63" ht="43.95" customHeight="1" x14ac:dyDescent="0.25">
      <c r="A1" s="278" t="s">
        <v>111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55"/>
      <c r="AB1" s="255"/>
      <c r="AC1" s="255"/>
      <c r="AD1" s="255"/>
      <c r="AE1" s="255"/>
      <c r="AF1" s="255"/>
      <c r="AG1" s="255"/>
      <c r="AH1" s="259" t="str">
        <f>A1</f>
        <v>Оперативные данные о ходе полевых работ Можгинский район на 19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19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3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251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</row>
    <row r="3" spans="1:63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</row>
    <row r="4" spans="1:63" s="3" customFormat="1" ht="28.95" customHeight="1" x14ac:dyDescent="0.25">
      <c r="A4" s="263"/>
      <c r="B4" s="266"/>
      <c r="C4" s="275"/>
      <c r="D4" s="290"/>
      <c r="E4" s="5" t="s">
        <v>40</v>
      </c>
      <c r="F4" s="253" t="s">
        <v>41</v>
      </c>
      <c r="G4" s="253" t="s">
        <v>32</v>
      </c>
      <c r="H4" s="7" t="s">
        <v>40</v>
      </c>
      <c r="I4" s="253" t="s">
        <v>41</v>
      </c>
      <c r="J4" s="253" t="s">
        <v>32</v>
      </c>
      <c r="K4" s="7" t="s">
        <v>40</v>
      </c>
      <c r="L4" s="253" t="s">
        <v>41</v>
      </c>
      <c r="M4" s="253" t="s">
        <v>32</v>
      </c>
      <c r="N4" s="8" t="s">
        <v>40</v>
      </c>
      <c r="O4" s="250" t="s">
        <v>41</v>
      </c>
      <c r="P4" s="250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254"/>
      <c r="AM4" s="254" t="s">
        <v>41</v>
      </c>
      <c r="AN4" s="254" t="s">
        <v>40</v>
      </c>
      <c r="AO4" s="254" t="s">
        <v>41</v>
      </c>
      <c r="AP4" s="254" t="s">
        <v>40</v>
      </c>
      <c r="AQ4" s="254" t="s">
        <v>41</v>
      </c>
      <c r="AR4" s="254" t="s">
        <v>40</v>
      </c>
      <c r="AS4" s="17" t="s">
        <v>41</v>
      </c>
      <c r="AT4" s="254" t="s">
        <v>40</v>
      </c>
      <c r="AU4" s="17" t="s">
        <v>41</v>
      </c>
      <c r="AV4" s="17" t="s">
        <v>32</v>
      </c>
      <c r="AW4" s="254" t="s">
        <v>40</v>
      </c>
      <c r="AX4" s="254" t="s">
        <v>41</v>
      </c>
      <c r="AY4" s="17" t="s">
        <v>32</v>
      </c>
      <c r="AZ4" s="254" t="s">
        <v>40</v>
      </c>
      <c r="BA4" s="254" t="s">
        <v>41</v>
      </c>
      <c r="BB4" s="254" t="s">
        <v>41</v>
      </c>
      <c r="BC4" s="254" t="s">
        <v>41</v>
      </c>
      <c r="BD4" s="17" t="s">
        <v>32</v>
      </c>
      <c r="BE4" s="254" t="s">
        <v>40</v>
      </c>
      <c r="BF4" s="254" t="s">
        <v>41</v>
      </c>
      <c r="BG4" s="17" t="s">
        <v>32</v>
      </c>
      <c r="BH4" s="254" t="s">
        <v>40</v>
      </c>
      <c r="BI4" s="254" t="s">
        <v>41</v>
      </c>
      <c r="BJ4" s="294"/>
      <c r="BK4" s="294"/>
    </row>
    <row r="5" spans="1:63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252">
        <v>4842</v>
      </c>
      <c r="T5" s="27">
        <v>4842</v>
      </c>
      <c r="U5" s="28">
        <f t="shared" ref="U5:U29" si="1">T5/S5*100</f>
        <v>100</v>
      </c>
      <c r="V5" s="29"/>
      <c r="W5" s="252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4248</v>
      </c>
      <c r="AV5" s="35">
        <f>AU5/AT5*100</f>
        <v>100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30664</v>
      </c>
      <c r="BB5" s="34"/>
      <c r="BC5" s="34">
        <v>17581</v>
      </c>
      <c r="BD5" s="117">
        <f t="shared" ref="BD5:BD30" si="2">BA5/AZ5*100</f>
        <v>139.38181818181818</v>
      </c>
      <c r="BE5" s="34">
        <v>17816</v>
      </c>
      <c r="BF5" s="32"/>
      <c r="BG5" s="32">
        <f>BF5/BE5*100</f>
        <v>0</v>
      </c>
      <c r="BH5" s="34">
        <v>2800</v>
      </c>
      <c r="BI5" s="32"/>
      <c r="BJ5" s="34">
        <v>3513</v>
      </c>
      <c r="BK5" s="36">
        <f>((AX5*0.45) + (BA5*0.34) + (BF5/1.33*0.18) + (BI5*0.2))/BJ5*10</f>
        <v>31.280130942214633</v>
      </c>
    </row>
    <row r="6" spans="1:63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 t="e">
        <f t="shared" ref="AV6:AV30" si="3">AU6/AT6*100</f>
        <v>#DIV/0!</v>
      </c>
      <c r="AW6" s="34">
        <v>0</v>
      </c>
      <c r="AX6" s="34"/>
      <c r="AY6" s="34" t="e">
        <f t="shared" ref="AY6:AY30" si="4">AX6/AW6*100</f>
        <v>#DIV/0!</v>
      </c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5">BF6/BE6*100</f>
        <v>#DIV/0!</v>
      </c>
      <c r="BH6" s="34">
        <v>0</v>
      </c>
      <c r="BI6" s="32"/>
      <c r="BJ6" s="34"/>
      <c r="BK6" s="36" t="e">
        <f t="shared" ref="BK6:BK30" si="6">((AX6*0.45) + (BA6*0.34) + (BF6/1.33*0.18) + (BI6*0.2))/BJ6*10</f>
        <v>#DIV/0!</v>
      </c>
    </row>
    <row r="7" spans="1:63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7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8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si="3"/>
        <v>96.269554753309265</v>
      </c>
      <c r="AW7" s="34">
        <v>800</v>
      </c>
      <c r="AX7" s="34">
        <v>750</v>
      </c>
      <c r="AY7" s="34">
        <f t="shared" si="4"/>
        <v>93.75</v>
      </c>
      <c r="AZ7" s="34">
        <v>9500</v>
      </c>
      <c r="BA7" s="34">
        <v>10880</v>
      </c>
      <c r="BB7" s="34">
        <v>1402</v>
      </c>
      <c r="BC7" s="34">
        <v>1500</v>
      </c>
      <c r="BD7" s="36">
        <f t="shared" si="2"/>
        <v>114.52631578947367</v>
      </c>
      <c r="BE7" s="34">
        <v>9100</v>
      </c>
      <c r="BF7" s="34"/>
      <c r="BG7" s="32">
        <f t="shared" si="5"/>
        <v>0</v>
      </c>
      <c r="BH7" s="34">
        <v>1000</v>
      </c>
      <c r="BI7" s="32"/>
      <c r="BJ7" s="34">
        <v>1470</v>
      </c>
      <c r="BK7" s="36">
        <f t="shared" si="6"/>
        <v>27.460544217687076</v>
      </c>
    </row>
    <row r="8" spans="1:63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7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8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1060</v>
      </c>
      <c r="AV8" s="35">
        <f t="shared" si="3"/>
        <v>85.969180859691804</v>
      </c>
      <c r="AW8" s="34">
        <v>371</v>
      </c>
      <c r="AX8" s="34">
        <v>371</v>
      </c>
      <c r="AY8" s="34">
        <f t="shared" si="4"/>
        <v>100</v>
      </c>
      <c r="AZ8" s="34">
        <v>1400</v>
      </c>
      <c r="BA8" s="34">
        <v>2690</v>
      </c>
      <c r="BB8" s="34"/>
      <c r="BC8" s="34">
        <v>1540</v>
      </c>
      <c r="BD8" s="36">
        <f t="shared" si="2"/>
        <v>192.14285714285714</v>
      </c>
      <c r="BE8" s="34">
        <v>2700</v>
      </c>
      <c r="BF8" s="34">
        <v>1000</v>
      </c>
      <c r="BG8" s="32">
        <f t="shared" si="5"/>
        <v>37.037037037037038</v>
      </c>
      <c r="BH8" s="34">
        <v>300</v>
      </c>
      <c r="BI8" s="32"/>
      <c r="BJ8" s="34">
        <v>450</v>
      </c>
      <c r="BK8" s="36">
        <f t="shared" si="6"/>
        <v>27.041963241436928</v>
      </c>
    </row>
    <row r="9" spans="1:63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7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8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1349</v>
      </c>
      <c r="AV9" s="51">
        <f t="shared" si="3"/>
        <v>100</v>
      </c>
      <c r="AW9" s="34">
        <v>1000</v>
      </c>
      <c r="AX9" s="34">
        <v>610</v>
      </c>
      <c r="AY9" s="34">
        <f t="shared" si="4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2"/>
        <v>188.94285714285715</v>
      </c>
      <c r="BE9" s="34">
        <v>5000</v>
      </c>
      <c r="BF9" s="34"/>
      <c r="BG9" s="32">
        <f t="shared" si="5"/>
        <v>0</v>
      </c>
      <c r="BH9" s="34">
        <v>1000</v>
      </c>
      <c r="BI9" s="32">
        <v>11</v>
      </c>
      <c r="BJ9" s="34">
        <v>957</v>
      </c>
      <c r="BK9" s="36">
        <f t="shared" si="6"/>
        <v>26.385788923719957</v>
      </c>
    </row>
    <row r="10" spans="1:63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7"/>
        <v>100</v>
      </c>
      <c r="K10" s="23">
        <v>0</v>
      </c>
      <c r="L10" s="20"/>
      <c r="M10" s="22"/>
      <c r="N10" s="20">
        <v>655</v>
      </c>
      <c r="O10" s="20"/>
      <c r="P10" s="20">
        <f t="shared" si="8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3"/>
        <v>90.649350649350652</v>
      </c>
      <c r="AW10" s="34">
        <v>310</v>
      </c>
      <c r="AX10" s="34">
        <v>183</v>
      </c>
      <c r="AY10" s="34">
        <f t="shared" si="4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2"/>
        <v>87.31481481481481</v>
      </c>
      <c r="BE10" s="34">
        <v>0</v>
      </c>
      <c r="BF10" s="34"/>
      <c r="BG10" s="32" t="e">
        <f t="shared" si="5"/>
        <v>#DIV/0!</v>
      </c>
      <c r="BH10" s="34">
        <v>300</v>
      </c>
      <c r="BI10" s="32"/>
      <c r="BJ10" s="34">
        <v>651</v>
      </c>
      <c r="BK10" s="36">
        <f t="shared" si="6"/>
        <v>25.89016897081413</v>
      </c>
    </row>
    <row r="11" spans="1:63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7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8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3"/>
        <v>87.677725118483409</v>
      </c>
      <c r="AW11" s="34">
        <v>258</v>
      </c>
      <c r="AX11" s="34">
        <v>350</v>
      </c>
      <c r="AY11" s="34">
        <f t="shared" si="4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2"/>
        <v>160</v>
      </c>
      <c r="BE11" s="34">
        <v>2660</v>
      </c>
      <c r="BF11" s="34"/>
      <c r="BG11" s="32">
        <f t="shared" si="5"/>
        <v>0</v>
      </c>
      <c r="BH11" s="34">
        <v>400</v>
      </c>
      <c r="BI11" s="32">
        <v>20</v>
      </c>
      <c r="BJ11" s="34">
        <v>436</v>
      </c>
      <c r="BK11" s="36">
        <f t="shared" si="6"/>
        <v>13.061926605504588</v>
      </c>
    </row>
    <row r="12" spans="1:63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7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8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3"/>
        <v>100</v>
      </c>
      <c r="AW12" s="34">
        <v>1366</v>
      </c>
      <c r="AX12" s="34">
        <v>534</v>
      </c>
      <c r="AY12" s="34">
        <f t="shared" si="4"/>
        <v>39.092240117130302</v>
      </c>
      <c r="AZ12" s="34">
        <v>4252</v>
      </c>
      <c r="BA12" s="34">
        <v>3529</v>
      </c>
      <c r="BB12" s="34">
        <v>1642</v>
      </c>
      <c r="BC12" s="34">
        <v>1113</v>
      </c>
      <c r="BD12" s="36">
        <f t="shared" si="2"/>
        <v>82.99623706491063</v>
      </c>
      <c r="BE12" s="34">
        <v>7085</v>
      </c>
      <c r="BF12" s="34">
        <v>2500</v>
      </c>
      <c r="BG12" s="32">
        <f t="shared" si="5"/>
        <v>35.285815102328868</v>
      </c>
      <c r="BH12" s="34">
        <v>1046</v>
      </c>
      <c r="BI12" s="32"/>
      <c r="BJ12" s="34">
        <v>1365</v>
      </c>
      <c r="BK12" s="36">
        <f t="shared" si="6"/>
        <v>13.029346993858272</v>
      </c>
    </row>
    <row r="13" spans="1:63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7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8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3"/>
        <v>82.946250829462514</v>
      </c>
      <c r="AW13" s="34">
        <v>549</v>
      </c>
      <c r="AX13" s="34">
        <v>600</v>
      </c>
      <c r="AY13" s="34">
        <f t="shared" si="4"/>
        <v>109.28961748633881</v>
      </c>
      <c r="AZ13" s="34">
        <v>4500</v>
      </c>
      <c r="BA13" s="34">
        <v>5150</v>
      </c>
      <c r="BB13" s="34"/>
      <c r="BC13" s="34"/>
      <c r="BD13" s="36">
        <f t="shared" si="2"/>
        <v>114.44444444444444</v>
      </c>
      <c r="BE13" s="34">
        <v>0</v>
      </c>
      <c r="BF13" s="34"/>
      <c r="BG13" s="32" t="e">
        <f t="shared" si="5"/>
        <v>#DIV/0!</v>
      </c>
      <c r="BH13" s="34">
        <v>305</v>
      </c>
      <c r="BI13" s="32"/>
      <c r="BJ13" s="34">
        <v>450</v>
      </c>
      <c r="BK13" s="36">
        <f t="shared" si="6"/>
        <v>44.911111111111111</v>
      </c>
    </row>
    <row r="14" spans="1:63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7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8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3"/>
        <v>100</v>
      </c>
      <c r="AW14" s="34">
        <v>610</v>
      </c>
      <c r="AX14" s="34">
        <v>622</v>
      </c>
      <c r="AY14" s="34">
        <f t="shared" si="4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2"/>
        <v>59.517543859649123</v>
      </c>
      <c r="BE14" s="34">
        <v>3765</v>
      </c>
      <c r="BF14" s="34">
        <v>1920</v>
      </c>
      <c r="BG14" s="32">
        <f t="shared" si="5"/>
        <v>50.996015936254977</v>
      </c>
      <c r="BH14" s="34">
        <v>230</v>
      </c>
      <c r="BI14" s="32"/>
      <c r="BJ14" s="34">
        <v>588</v>
      </c>
      <c r="BK14" s="36">
        <f t="shared" si="6"/>
        <v>17.026014014628409</v>
      </c>
    </row>
    <row r="15" spans="1:63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7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8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3"/>
        <v>84.67400508044031</v>
      </c>
      <c r="AW15" s="34">
        <v>694</v>
      </c>
      <c r="AX15" s="34">
        <v>800</v>
      </c>
      <c r="AY15" s="34">
        <f t="shared" si="4"/>
        <v>115.27377521613833</v>
      </c>
      <c r="AZ15" s="34">
        <v>3901</v>
      </c>
      <c r="BA15" s="34">
        <v>2600</v>
      </c>
      <c r="BB15" s="34">
        <v>500</v>
      </c>
      <c r="BC15" s="34">
        <v>2100</v>
      </c>
      <c r="BD15" s="36">
        <f t="shared" si="2"/>
        <v>66.64957703153037</v>
      </c>
      <c r="BE15" s="34">
        <v>2700</v>
      </c>
      <c r="BF15" s="34">
        <v>9500</v>
      </c>
      <c r="BG15" s="32">
        <f t="shared" si="5"/>
        <v>351.85185185185185</v>
      </c>
      <c r="BH15" s="34">
        <v>574</v>
      </c>
      <c r="BI15" s="32"/>
      <c r="BJ15" s="34">
        <v>706</v>
      </c>
      <c r="BK15" s="36">
        <f t="shared" si="6"/>
        <v>35.831647106434637</v>
      </c>
    </row>
    <row r="16" spans="1:63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7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8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1662</v>
      </c>
      <c r="AV16" s="35">
        <f t="shared" si="3"/>
        <v>100</v>
      </c>
      <c r="AW16" s="34">
        <v>800</v>
      </c>
      <c r="AX16" s="34">
        <v>702</v>
      </c>
      <c r="AY16" s="34">
        <f t="shared" si="4"/>
        <v>87.75</v>
      </c>
      <c r="AZ16" s="34">
        <v>4900</v>
      </c>
      <c r="BA16" s="34">
        <v>5702</v>
      </c>
      <c r="BB16" s="34">
        <v>2212</v>
      </c>
      <c r="BC16" s="34">
        <v>1715</v>
      </c>
      <c r="BD16" s="36">
        <f t="shared" si="2"/>
        <v>116.36734693877551</v>
      </c>
      <c r="BE16" s="34">
        <v>10250</v>
      </c>
      <c r="BF16" s="34">
        <v>2875</v>
      </c>
      <c r="BG16" s="32">
        <f t="shared" si="5"/>
        <v>28.04878048780488</v>
      </c>
      <c r="BH16" s="34">
        <v>1400</v>
      </c>
      <c r="BI16" s="32">
        <v>367</v>
      </c>
      <c r="BJ16" s="34">
        <v>1316</v>
      </c>
      <c r="BK16" s="36">
        <f t="shared" si="6"/>
        <v>20.646487419155793</v>
      </c>
    </row>
    <row r="17" spans="1:63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7"/>
        <v>100</v>
      </c>
      <c r="K17" s="102">
        <v>0</v>
      </c>
      <c r="L17" s="101"/>
      <c r="M17" s="42"/>
      <c r="N17" s="101">
        <v>220</v>
      </c>
      <c r="O17" s="101"/>
      <c r="P17" s="101">
        <f t="shared" si="8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3"/>
        <v>100</v>
      </c>
      <c r="AW17" s="34">
        <v>210</v>
      </c>
      <c r="AX17" s="34">
        <v>200</v>
      </c>
      <c r="AY17" s="34">
        <f t="shared" si="4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2"/>
        <v>108</v>
      </c>
      <c r="BE17" s="34">
        <v>0</v>
      </c>
      <c r="BF17" s="34">
        <v>1000</v>
      </c>
      <c r="BG17" s="32" t="e">
        <f t="shared" si="5"/>
        <v>#DIV/0!</v>
      </c>
      <c r="BH17" s="34">
        <v>400</v>
      </c>
      <c r="BI17" s="32"/>
      <c r="BJ17" s="34">
        <v>254</v>
      </c>
      <c r="BK17" s="36">
        <f t="shared" si="6"/>
        <v>45.013320703333136</v>
      </c>
    </row>
    <row r="18" spans="1:63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7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8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 t="shared" si="3"/>
        <v>96.531413612565444</v>
      </c>
      <c r="AW18" s="34">
        <v>300</v>
      </c>
      <c r="AX18" s="34">
        <v>362</v>
      </c>
      <c r="AY18" s="34">
        <f t="shared" si="4"/>
        <v>120.66666666666667</v>
      </c>
      <c r="AZ18" s="34">
        <v>1000</v>
      </c>
      <c r="BA18" s="34">
        <v>1697</v>
      </c>
      <c r="BB18" s="34"/>
      <c r="BC18" s="34">
        <v>697</v>
      </c>
      <c r="BD18" s="36">
        <f t="shared" si="2"/>
        <v>169.70000000000002</v>
      </c>
      <c r="BE18" s="34">
        <v>2620</v>
      </c>
      <c r="BF18" s="34">
        <v>1100</v>
      </c>
      <c r="BG18" s="32">
        <f t="shared" si="5"/>
        <v>41.984732824427482</v>
      </c>
      <c r="BH18" s="34">
        <v>315</v>
      </c>
      <c r="BI18" s="32"/>
      <c r="BJ18" s="34">
        <v>380</v>
      </c>
      <c r="BK18" s="36">
        <f t="shared" si="6"/>
        <v>23.38821527502968</v>
      </c>
    </row>
    <row r="19" spans="1:63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7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8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3"/>
        <v>81.355932203389841</v>
      </c>
      <c r="AW19" s="34">
        <v>260</v>
      </c>
      <c r="AX19" s="34">
        <v>127</v>
      </c>
      <c r="AY19" s="34">
        <f t="shared" si="4"/>
        <v>48.846153846153847</v>
      </c>
      <c r="AZ19" s="34">
        <v>350</v>
      </c>
      <c r="BA19" s="34"/>
      <c r="BB19" s="34"/>
      <c r="BC19" s="34"/>
      <c r="BD19" s="36">
        <f t="shared" si="2"/>
        <v>0</v>
      </c>
      <c r="BE19" s="34">
        <v>2620</v>
      </c>
      <c r="BF19" s="34">
        <v>2720</v>
      </c>
      <c r="BG19" s="32">
        <f t="shared" si="5"/>
        <v>103.81679389312977</v>
      </c>
      <c r="BH19" s="34">
        <v>300</v>
      </c>
      <c r="BI19" s="32"/>
      <c r="BJ19" s="34">
        <v>257</v>
      </c>
      <c r="BK19" s="36">
        <f t="shared" si="6"/>
        <v>16.547482519528391</v>
      </c>
    </row>
    <row r="20" spans="1:63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7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8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3"/>
        <v>75.268817204301072</v>
      </c>
      <c r="AW20" s="34">
        <v>108</v>
      </c>
      <c r="AX20" s="34">
        <v>131</v>
      </c>
      <c r="AY20" s="34">
        <f t="shared" si="4"/>
        <v>121.2962962962963</v>
      </c>
      <c r="AZ20" s="34"/>
      <c r="BA20" s="34">
        <v>410</v>
      </c>
      <c r="BB20" s="34"/>
      <c r="BC20" s="34">
        <v>410</v>
      </c>
      <c r="BD20" s="36" t="e">
        <f t="shared" si="2"/>
        <v>#DIV/0!</v>
      </c>
      <c r="BE20" s="34">
        <v>2358</v>
      </c>
      <c r="BF20" s="34">
        <v>1310</v>
      </c>
      <c r="BG20" s="32">
        <f t="shared" si="5"/>
        <v>55.555555555555557</v>
      </c>
      <c r="BH20" s="34">
        <v>100</v>
      </c>
      <c r="BI20" s="32"/>
      <c r="BJ20" s="34">
        <v>135</v>
      </c>
      <c r="BK20" s="36">
        <f t="shared" si="6"/>
        <v>27.825424672793094</v>
      </c>
    </row>
    <row r="21" spans="1:63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7"/>
        <v>0</v>
      </c>
      <c r="K21" s="23">
        <v>0</v>
      </c>
      <c r="L21" s="20"/>
      <c r="M21" s="22"/>
      <c r="N21" s="20">
        <v>569</v>
      </c>
      <c r="O21" s="20"/>
      <c r="P21" s="20">
        <f t="shared" si="8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3"/>
        <v>100</v>
      </c>
      <c r="AW21" s="34"/>
      <c r="AX21" s="34"/>
      <c r="AY21" s="34" t="e">
        <f t="shared" si="4"/>
        <v>#DIV/0!</v>
      </c>
      <c r="AZ21" s="34"/>
      <c r="BA21" s="34"/>
      <c r="BB21" s="34"/>
      <c r="BC21" s="34"/>
      <c r="BD21" s="36" t="e">
        <f t="shared" si="2"/>
        <v>#DIV/0!</v>
      </c>
      <c r="BE21" s="34">
        <v>0</v>
      </c>
      <c r="BF21" s="34"/>
      <c r="BG21" s="32" t="e">
        <f t="shared" si="5"/>
        <v>#DIV/0!</v>
      </c>
      <c r="BH21" s="34"/>
      <c r="BI21" s="32"/>
      <c r="BJ21" s="34"/>
      <c r="BK21" s="36" t="e">
        <f t="shared" si="6"/>
        <v>#DIV/0!</v>
      </c>
    </row>
    <row r="22" spans="1:63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7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8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3"/>
        <v>96.029495178672718</v>
      </c>
      <c r="AW22" s="34">
        <v>360</v>
      </c>
      <c r="AX22" s="34">
        <v>770</v>
      </c>
      <c r="AY22" s="34">
        <f t="shared" si="4"/>
        <v>213.88888888888889</v>
      </c>
      <c r="AZ22" s="34">
        <v>1500</v>
      </c>
      <c r="BA22" s="34">
        <v>1500</v>
      </c>
      <c r="BB22" s="34">
        <v>1500</v>
      </c>
      <c r="BC22" s="34">
        <v>500</v>
      </c>
      <c r="BD22" s="36">
        <f t="shared" si="2"/>
        <v>100</v>
      </c>
      <c r="BE22" s="34">
        <v>0</v>
      </c>
      <c r="BF22" s="34"/>
      <c r="BG22" s="32" t="e">
        <f t="shared" si="5"/>
        <v>#DIV/0!</v>
      </c>
      <c r="BH22" s="34">
        <v>100</v>
      </c>
      <c r="BI22" s="32"/>
      <c r="BJ22" s="34">
        <v>217</v>
      </c>
      <c r="BK22" s="36">
        <f t="shared" si="6"/>
        <v>39.47004608294931</v>
      </c>
    </row>
    <row r="23" spans="1:63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7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8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570</v>
      </c>
      <c r="AV23" s="35">
        <f t="shared" si="3"/>
        <v>40.169133192389005</v>
      </c>
      <c r="AW23" s="34">
        <v>370</v>
      </c>
      <c r="AX23" s="34">
        <v>421</v>
      </c>
      <c r="AY23" s="34">
        <f t="shared" si="4"/>
        <v>113.78378378378378</v>
      </c>
      <c r="AZ23" s="34">
        <v>4500</v>
      </c>
      <c r="BA23" s="34">
        <v>3076</v>
      </c>
      <c r="BB23" s="34"/>
      <c r="BC23" s="34"/>
      <c r="BD23" s="36">
        <f t="shared" si="2"/>
        <v>68.355555555555554</v>
      </c>
      <c r="BE23" s="34">
        <v>1625</v>
      </c>
      <c r="BF23" s="34"/>
      <c r="BG23" s="32">
        <f t="shared" si="5"/>
        <v>0</v>
      </c>
      <c r="BH23" s="34">
        <v>60</v>
      </c>
      <c r="BI23" s="32"/>
      <c r="BJ23" s="34">
        <v>415</v>
      </c>
      <c r="BK23" s="36">
        <f t="shared" si="6"/>
        <v>29.76602409638555</v>
      </c>
    </row>
    <row r="24" spans="1:63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252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252"/>
      <c r="X24" s="48"/>
      <c r="Y24" s="252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3"/>
        <v>0</v>
      </c>
      <c r="AW24" s="34"/>
      <c r="AX24" s="34"/>
      <c r="AY24" s="34" t="e">
        <f t="shared" si="4"/>
        <v>#DIV/0!</v>
      </c>
      <c r="AZ24" s="34"/>
      <c r="BA24" s="34"/>
      <c r="BB24" s="34"/>
      <c r="BC24" s="34"/>
      <c r="BD24" s="36" t="e">
        <f t="shared" si="2"/>
        <v>#DIV/0!</v>
      </c>
      <c r="BE24" s="34"/>
      <c r="BF24" s="34"/>
      <c r="BG24" s="32" t="e">
        <f t="shared" si="5"/>
        <v>#DIV/0!</v>
      </c>
      <c r="BH24" s="34"/>
      <c r="BI24" s="32"/>
      <c r="BJ24" s="34"/>
      <c r="BK24" s="36" t="e">
        <f t="shared" si="6"/>
        <v>#DIV/0!</v>
      </c>
    </row>
    <row r="25" spans="1:63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252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252"/>
      <c r="X25" s="48"/>
      <c r="Y25" s="252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35">
        <f t="shared" si="3"/>
        <v>100</v>
      </c>
      <c r="AW25" s="34"/>
      <c r="AX25" s="34">
        <v>335</v>
      </c>
      <c r="AY25" s="34" t="e">
        <f t="shared" si="4"/>
        <v>#DIV/0!</v>
      </c>
      <c r="AZ25" s="34"/>
      <c r="BA25" s="34"/>
      <c r="BB25" s="34"/>
      <c r="BC25" s="34"/>
      <c r="BD25" s="36" t="e">
        <f t="shared" si="2"/>
        <v>#DIV/0!</v>
      </c>
      <c r="BE25" s="34"/>
      <c r="BF25" s="34"/>
      <c r="BG25" s="32" t="e">
        <f t="shared" si="5"/>
        <v>#DIV/0!</v>
      </c>
      <c r="BH25" s="34"/>
      <c r="BI25" s="37"/>
      <c r="BJ25" s="34"/>
      <c r="BK25" s="36" t="e">
        <f t="shared" si="6"/>
        <v>#DIV/0!</v>
      </c>
    </row>
    <row r="26" spans="1:63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256">
        <v>185</v>
      </c>
      <c r="AU26" s="63">
        <v>185</v>
      </c>
      <c r="AV26" s="35">
        <f t="shared" si="3"/>
        <v>100</v>
      </c>
      <c r="AW26" s="256"/>
      <c r="AX26" s="256"/>
      <c r="AY26" s="34" t="e">
        <f t="shared" si="4"/>
        <v>#DIV/0!</v>
      </c>
      <c r="AZ26" s="256"/>
      <c r="BA26" s="256">
        <v>1600</v>
      </c>
      <c r="BB26" s="256"/>
      <c r="BC26" s="256"/>
      <c r="BD26" s="36" t="e">
        <f t="shared" si="2"/>
        <v>#DIV/0!</v>
      </c>
      <c r="BE26" s="256"/>
      <c r="BF26" s="256"/>
      <c r="BG26" s="32" t="e">
        <f t="shared" si="5"/>
        <v>#DIV/0!</v>
      </c>
      <c r="BH26" s="256"/>
      <c r="BI26" s="64"/>
      <c r="BJ26" s="64"/>
      <c r="BK26" s="36" t="e">
        <f t="shared" si="6"/>
        <v>#DIV/0!</v>
      </c>
    </row>
    <row r="27" spans="1:63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69">
        <f>SUM(AU5:AU26)</f>
        <v>23965</v>
      </c>
      <c r="AV27" s="35">
        <f t="shared" si="3"/>
        <v>90.731836595615803</v>
      </c>
      <c r="AW27" s="69">
        <f t="shared" si="10"/>
        <v>10366</v>
      </c>
      <c r="AX27" s="69">
        <f t="shared" si="10"/>
        <v>9119</v>
      </c>
      <c r="AY27" s="34">
        <f t="shared" si="4"/>
        <v>87.970287478294424</v>
      </c>
      <c r="AZ27" s="69">
        <f t="shared" si="10"/>
        <v>72233</v>
      </c>
      <c r="BA27" s="71">
        <f t="shared" si="10"/>
        <v>86083</v>
      </c>
      <c r="BB27" s="72">
        <f t="shared" si="10"/>
        <v>13624</v>
      </c>
      <c r="BC27" s="72">
        <f t="shared" si="10"/>
        <v>33524</v>
      </c>
      <c r="BD27" s="36">
        <f t="shared" si="2"/>
        <v>119.17406171694378</v>
      </c>
      <c r="BE27" s="73">
        <f>SUM(BE5:BE26)</f>
        <v>70299</v>
      </c>
      <c r="BF27" s="73">
        <f t="shared" ref="BF27:BI27" si="11">SUM(BF5:BF26)</f>
        <v>23925</v>
      </c>
      <c r="BG27" s="34">
        <f t="shared" si="5"/>
        <v>34.033201041266594</v>
      </c>
      <c r="BH27" s="73">
        <f t="shared" si="11"/>
        <v>10630</v>
      </c>
      <c r="BI27" s="73">
        <f t="shared" si="11"/>
        <v>398</v>
      </c>
      <c r="BJ27" s="73">
        <f>SUM(BJ5:BJ26)</f>
        <v>13560</v>
      </c>
      <c r="BK27" s="36">
        <f t="shared" si="6"/>
        <v>27.057035342781734</v>
      </c>
    </row>
    <row r="28" spans="1:63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256">
        <v>15</v>
      </c>
      <c r="AM28" s="256">
        <v>15</v>
      </c>
      <c r="AN28" s="256">
        <v>13</v>
      </c>
      <c r="AO28" s="256">
        <v>5</v>
      </c>
      <c r="AP28" s="256">
        <v>20</v>
      </c>
      <c r="AQ28" s="256">
        <v>10</v>
      </c>
      <c r="AR28" s="256"/>
      <c r="AS28" s="61"/>
      <c r="AT28" s="83">
        <v>8554</v>
      </c>
      <c r="AU28" s="63">
        <v>8150</v>
      </c>
      <c r="AV28" s="35">
        <f t="shared" si="3"/>
        <v>95.277063362169741</v>
      </c>
      <c r="AW28" s="256">
        <v>2000</v>
      </c>
      <c r="AX28" s="256">
        <v>3000</v>
      </c>
      <c r="AY28" s="34">
        <f t="shared" si="4"/>
        <v>150</v>
      </c>
      <c r="AZ28" s="256">
        <v>4420</v>
      </c>
      <c r="BA28" s="256">
        <v>4500</v>
      </c>
      <c r="BB28" s="256">
        <v>800</v>
      </c>
      <c r="BC28" s="256"/>
      <c r="BD28" s="36">
        <f t="shared" si="2"/>
        <v>101.80995475113122</v>
      </c>
      <c r="BE28" s="256">
        <v>9400</v>
      </c>
      <c r="BF28" s="256">
        <v>7000</v>
      </c>
      <c r="BG28" s="34">
        <f t="shared" si="5"/>
        <v>74.468085106382972</v>
      </c>
      <c r="BH28" s="256">
        <v>2000</v>
      </c>
      <c r="BI28" s="64"/>
      <c r="BJ28" s="256">
        <v>2411</v>
      </c>
      <c r="BK28" s="36">
        <f t="shared" si="6"/>
        <v>15.87460979283547</v>
      </c>
    </row>
    <row r="29" spans="1:63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7">
        <f t="shared" si="12"/>
        <v>32115</v>
      </c>
      <c r="AV29" s="35">
        <f t="shared" si="3"/>
        <v>91.843738381902938</v>
      </c>
      <c r="AW29" s="87">
        <f t="shared" si="12"/>
        <v>12366</v>
      </c>
      <c r="AX29" s="87">
        <f t="shared" si="12"/>
        <v>12119</v>
      </c>
      <c r="AY29" s="34">
        <f t="shared" si="4"/>
        <v>98.002587740579003</v>
      </c>
      <c r="AZ29" s="87">
        <f t="shared" si="12"/>
        <v>76653</v>
      </c>
      <c r="BA29" s="88">
        <f t="shared" si="12"/>
        <v>90583</v>
      </c>
      <c r="BB29" s="85">
        <f t="shared" si="12"/>
        <v>14424</v>
      </c>
      <c r="BC29" s="89">
        <f t="shared" si="12"/>
        <v>33524</v>
      </c>
      <c r="BD29" s="36">
        <f t="shared" si="2"/>
        <v>118.17280471736267</v>
      </c>
      <c r="BE29" s="85">
        <f t="shared" si="12"/>
        <v>79699</v>
      </c>
      <c r="BF29" s="85">
        <f t="shared" si="12"/>
        <v>30925</v>
      </c>
      <c r="BG29" s="34">
        <f t="shared" si="5"/>
        <v>38.802243440946562</v>
      </c>
      <c r="BH29" s="85">
        <f t="shared" si="12"/>
        <v>12630</v>
      </c>
      <c r="BI29" s="89">
        <f t="shared" si="12"/>
        <v>398</v>
      </c>
      <c r="BJ29" s="85">
        <f>SUM(BJ27:BJ28)</f>
        <v>15971</v>
      </c>
      <c r="BK29" s="36">
        <f t="shared" si="6"/>
        <v>25.368923890717344</v>
      </c>
    </row>
    <row r="30" spans="1:63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27112</v>
      </c>
      <c r="AV30" s="35">
        <f t="shared" si="3"/>
        <v>95.951302378255946</v>
      </c>
      <c r="AW30" s="73">
        <v>10000</v>
      </c>
      <c r="AX30" s="73">
        <v>10957</v>
      </c>
      <c r="AY30" s="34">
        <f t="shared" si="4"/>
        <v>109.57</v>
      </c>
      <c r="AZ30" s="73">
        <v>58700</v>
      </c>
      <c r="BA30" s="73">
        <v>96302</v>
      </c>
      <c r="BB30" s="73">
        <v>15027</v>
      </c>
      <c r="BC30" s="73">
        <v>20189</v>
      </c>
      <c r="BD30" s="36">
        <f t="shared" si="2"/>
        <v>164.05792163543441</v>
      </c>
      <c r="BE30" s="73">
        <v>77935</v>
      </c>
      <c r="BF30" s="73">
        <v>39881</v>
      </c>
      <c r="BG30" s="34">
        <f t="shared" si="5"/>
        <v>51.172130621671904</v>
      </c>
      <c r="BH30" s="73">
        <v>10600</v>
      </c>
      <c r="BI30" s="73">
        <v>1866</v>
      </c>
      <c r="BJ30" s="73">
        <v>13562</v>
      </c>
      <c r="BK30" s="36">
        <f t="shared" si="6"/>
        <v>32.03359281184823</v>
      </c>
    </row>
    <row r="31" spans="1:63" ht="18" x14ac:dyDescent="0.35">
      <c r="A31" s="92"/>
      <c r="B31" s="93"/>
    </row>
    <row r="32" spans="1:63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6">
    <mergeCell ref="AB32:AZ32"/>
    <mergeCell ref="BJ2:BJ4"/>
    <mergeCell ref="BK2:BK4"/>
    <mergeCell ref="C3:C4"/>
    <mergeCell ref="D3:D4"/>
    <mergeCell ref="E3:G3"/>
    <mergeCell ref="H3:J3"/>
    <mergeCell ref="K3:M3"/>
    <mergeCell ref="N3:P3"/>
    <mergeCell ref="S3:T3"/>
    <mergeCell ref="U3:U4"/>
    <mergeCell ref="AZ2:BA3"/>
    <mergeCell ref="BB2:BB3"/>
    <mergeCell ref="BC2:BC3"/>
    <mergeCell ref="BD2:BD3"/>
    <mergeCell ref="BE2:BG3"/>
    <mergeCell ref="BH2:BI3"/>
    <mergeCell ref="AG2:AG4"/>
    <mergeCell ref="AH2:AI3"/>
    <mergeCell ref="AJ2:AK3"/>
    <mergeCell ref="AL2:AS2"/>
    <mergeCell ref="AT2:AV3"/>
    <mergeCell ref="AW2:AY3"/>
    <mergeCell ref="AL3:AM3"/>
    <mergeCell ref="AN3:AO3"/>
    <mergeCell ref="AP3:AQ3"/>
    <mergeCell ref="AR3:AS3"/>
    <mergeCell ref="S2:Z2"/>
    <mergeCell ref="AB2:AB4"/>
    <mergeCell ref="AC2:AC4"/>
    <mergeCell ref="AD2:AD4"/>
    <mergeCell ref="AE2:AE4"/>
    <mergeCell ref="AF2:AF4"/>
    <mergeCell ref="V3:V4"/>
    <mergeCell ref="W3:X3"/>
    <mergeCell ref="Y3:Z3"/>
    <mergeCell ref="A1:Z1"/>
    <mergeCell ref="AH1:AS1"/>
    <mergeCell ref="AU1:BK1"/>
    <mergeCell ref="A2:A4"/>
    <mergeCell ref="B2:B4"/>
    <mergeCell ref="C2:D2"/>
    <mergeCell ref="E2:J2"/>
    <mergeCell ref="K2:P2"/>
    <mergeCell ref="Q2:Q4"/>
    <mergeCell ref="R2:R4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view="pageBreakPreview" zoomScale="60" zoomScaleNormal="60" workbookViewId="0">
      <selection activeCell="BC19" sqref="BC19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0" customWidth="1"/>
    <col min="51" max="51" width="7.44140625" customWidth="1"/>
    <col min="52" max="52" width="8.6640625" customWidth="1"/>
    <col min="53" max="53" width="11.332031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  <col min="64" max="64" width="8.21875" customWidth="1"/>
  </cols>
  <sheetData>
    <row r="1" spans="1:65" ht="43.95" customHeight="1" x14ac:dyDescent="0.25">
      <c r="A1" s="278" t="s">
        <v>73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116"/>
      <c r="AB1" s="116"/>
      <c r="AC1" s="116"/>
      <c r="AD1" s="116"/>
      <c r="AE1" s="116"/>
      <c r="AF1" s="116"/>
      <c r="AG1" s="116"/>
      <c r="AH1" s="259" t="str">
        <f>A1</f>
        <v>Оперативные данные о ходе полевых работ Можгинский район на 05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05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5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112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  <c r="BL2" s="295" t="s">
        <v>24</v>
      </c>
      <c r="BM2" s="292" t="s">
        <v>25</v>
      </c>
    </row>
    <row r="3" spans="1:65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  <c r="BL3" s="296"/>
      <c r="BM3" s="293"/>
    </row>
    <row r="4" spans="1:65" s="3" customFormat="1" ht="28.95" customHeight="1" x14ac:dyDescent="0.25">
      <c r="A4" s="263"/>
      <c r="B4" s="266"/>
      <c r="C4" s="275"/>
      <c r="D4" s="290"/>
      <c r="E4" s="5" t="s">
        <v>40</v>
      </c>
      <c r="F4" s="114" t="s">
        <v>41</v>
      </c>
      <c r="G4" s="114" t="s">
        <v>32</v>
      </c>
      <c r="H4" s="7" t="s">
        <v>40</v>
      </c>
      <c r="I4" s="114" t="s">
        <v>41</v>
      </c>
      <c r="J4" s="114" t="s">
        <v>32</v>
      </c>
      <c r="K4" s="7" t="s">
        <v>40</v>
      </c>
      <c r="L4" s="114" t="s">
        <v>41</v>
      </c>
      <c r="M4" s="114" t="s">
        <v>32</v>
      </c>
      <c r="N4" s="8" t="s">
        <v>40</v>
      </c>
      <c r="O4" s="113" t="s">
        <v>41</v>
      </c>
      <c r="P4" s="113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115"/>
      <c r="AM4" s="115" t="s">
        <v>41</v>
      </c>
      <c r="AN4" s="115" t="s">
        <v>40</v>
      </c>
      <c r="AO4" s="115" t="s">
        <v>41</v>
      </c>
      <c r="AP4" s="115" t="s">
        <v>40</v>
      </c>
      <c r="AQ4" s="115" t="s">
        <v>41</v>
      </c>
      <c r="AR4" s="115" t="s">
        <v>40</v>
      </c>
      <c r="AS4" s="17" t="s">
        <v>41</v>
      </c>
      <c r="AT4" s="115" t="s">
        <v>40</v>
      </c>
      <c r="AU4" s="17" t="s">
        <v>41</v>
      </c>
      <c r="AV4" s="17" t="s">
        <v>32</v>
      </c>
      <c r="AW4" s="115" t="s">
        <v>40</v>
      </c>
      <c r="AX4" s="115" t="s">
        <v>41</v>
      </c>
      <c r="AY4" s="17" t="s">
        <v>32</v>
      </c>
      <c r="AZ4" s="115" t="s">
        <v>40</v>
      </c>
      <c r="BA4" s="115" t="s">
        <v>41</v>
      </c>
      <c r="BB4" s="115" t="s">
        <v>41</v>
      </c>
      <c r="BC4" s="115" t="s">
        <v>41</v>
      </c>
      <c r="BD4" s="17" t="s">
        <v>32</v>
      </c>
      <c r="BE4" s="115" t="s">
        <v>40</v>
      </c>
      <c r="BF4" s="115" t="s">
        <v>41</v>
      </c>
      <c r="BG4" s="17" t="s">
        <v>32</v>
      </c>
      <c r="BH4" s="115" t="s">
        <v>40</v>
      </c>
      <c r="BI4" s="115" t="s">
        <v>41</v>
      </c>
      <c r="BJ4" s="294"/>
      <c r="BK4" s="294"/>
      <c r="BL4" s="297"/>
      <c r="BM4" s="294"/>
    </row>
    <row r="5" spans="1:65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111">
        <v>4842</v>
      </c>
      <c r="T5" s="27">
        <v>4842</v>
      </c>
      <c r="U5" s="28">
        <f t="shared" ref="U5:U29" si="1">T5/S5*100</f>
        <v>100</v>
      </c>
      <c r="V5" s="29"/>
      <c r="W5" s="111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4248</v>
      </c>
      <c r="AV5" s="35">
        <f>AU5/AT5*100</f>
        <v>100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25346</v>
      </c>
      <c r="BB5" s="34"/>
      <c r="BC5" s="34">
        <v>12263</v>
      </c>
      <c r="BD5" s="117">
        <f t="shared" ref="BD5:BD30" si="2">BA5/AZ5*100</f>
        <v>115.2090909090909</v>
      </c>
      <c r="BE5" s="34">
        <v>17816</v>
      </c>
      <c r="BF5" s="32"/>
      <c r="BG5" s="32">
        <f>BF5/BE5*100</f>
        <v>0</v>
      </c>
      <c r="BH5" s="34">
        <v>2800</v>
      </c>
      <c r="BI5" s="37"/>
      <c r="BJ5" s="34">
        <v>3513</v>
      </c>
      <c r="BK5" s="36">
        <f>((AX5*0.45) + (BA5*0.34) + (BF5/1.33*0.18) + (BI5*0.2))/BJ5*10</f>
        <v>26.133191004839173</v>
      </c>
      <c r="BL5" s="34">
        <v>800</v>
      </c>
      <c r="BM5" s="38"/>
    </row>
    <row r="6" spans="1:65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 t="e">
        <f t="shared" ref="AV6:AV30" si="3">AU6/AT6*100</f>
        <v>#DIV/0!</v>
      </c>
      <c r="AW6" s="34">
        <v>0</v>
      </c>
      <c r="AX6" s="34"/>
      <c r="AY6" s="34" t="e">
        <f t="shared" ref="AY6:AY30" si="4">AX6/AW6*100</f>
        <v>#DIV/0!</v>
      </c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5">BF6/BE6*100</f>
        <v>#DIV/0!</v>
      </c>
      <c r="BH6" s="34">
        <v>0</v>
      </c>
      <c r="BI6" s="37"/>
      <c r="BJ6" s="34"/>
      <c r="BK6" s="36" t="e">
        <f t="shared" ref="BK6:BK30" si="6">((AX6*0.45) + (BA6*0.34) + (BF6/1.33*0.18) + (BI6*0.2))/BJ6*10</f>
        <v>#DIV/0!</v>
      </c>
      <c r="BL6" s="34"/>
      <c r="BM6" s="38"/>
    </row>
    <row r="7" spans="1:65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7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8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si="3"/>
        <v>96.269554753309265</v>
      </c>
      <c r="AW7" s="34">
        <v>800</v>
      </c>
      <c r="AX7" s="34">
        <v>750</v>
      </c>
      <c r="AY7" s="34">
        <f t="shared" si="4"/>
        <v>93.75</v>
      </c>
      <c r="AZ7" s="34">
        <v>9500</v>
      </c>
      <c r="BA7" s="34">
        <v>10853</v>
      </c>
      <c r="BB7" s="34">
        <v>1375</v>
      </c>
      <c r="BC7" s="34">
        <v>1500</v>
      </c>
      <c r="BD7" s="36">
        <f t="shared" si="2"/>
        <v>114.2421052631579</v>
      </c>
      <c r="BE7" s="34">
        <v>9100</v>
      </c>
      <c r="BF7" s="34"/>
      <c r="BG7" s="32">
        <f t="shared" si="5"/>
        <v>0</v>
      </c>
      <c r="BH7" s="34">
        <v>1000</v>
      </c>
      <c r="BI7" s="37"/>
      <c r="BJ7" s="34">
        <v>1470</v>
      </c>
      <c r="BK7" s="36">
        <f t="shared" si="6"/>
        <v>27.398095238095237</v>
      </c>
      <c r="BL7" s="34">
        <v>190</v>
      </c>
      <c r="BM7" s="38"/>
    </row>
    <row r="8" spans="1:65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7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8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1023</v>
      </c>
      <c r="AV8" s="35">
        <f t="shared" si="3"/>
        <v>82.968369829683695</v>
      </c>
      <c r="AW8" s="34">
        <v>371</v>
      </c>
      <c r="AX8" s="34">
        <v>371</v>
      </c>
      <c r="AY8" s="34">
        <f t="shared" si="4"/>
        <v>100</v>
      </c>
      <c r="AZ8" s="34">
        <v>1400</v>
      </c>
      <c r="BA8" s="34">
        <v>1880</v>
      </c>
      <c r="BB8" s="34"/>
      <c r="BC8" s="34">
        <v>730</v>
      </c>
      <c r="BD8" s="36">
        <f t="shared" si="2"/>
        <v>134.28571428571428</v>
      </c>
      <c r="BE8" s="34">
        <v>2700</v>
      </c>
      <c r="BF8" s="34">
        <v>1000</v>
      </c>
      <c r="BG8" s="32">
        <f t="shared" si="5"/>
        <v>37.037037037037038</v>
      </c>
      <c r="BH8" s="34">
        <v>300</v>
      </c>
      <c r="BI8" s="37"/>
      <c r="BJ8" s="34">
        <v>450</v>
      </c>
      <c r="BK8" s="36">
        <f t="shared" si="6"/>
        <v>20.921963241436927</v>
      </c>
      <c r="BL8" s="34">
        <v>120</v>
      </c>
      <c r="BM8" s="38"/>
    </row>
    <row r="9" spans="1:65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7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8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1333</v>
      </c>
      <c r="AV9" s="35">
        <f t="shared" si="3"/>
        <v>98.813936249073393</v>
      </c>
      <c r="AW9" s="34">
        <v>1000</v>
      </c>
      <c r="AX9" s="34">
        <v>610</v>
      </c>
      <c r="AY9" s="34">
        <f t="shared" si="4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2"/>
        <v>188.94285714285715</v>
      </c>
      <c r="BE9" s="34">
        <v>5000</v>
      </c>
      <c r="BF9" s="34"/>
      <c r="BG9" s="32">
        <f t="shared" si="5"/>
        <v>0</v>
      </c>
      <c r="BH9" s="34">
        <v>1000</v>
      </c>
      <c r="BI9" s="37"/>
      <c r="BJ9" s="34">
        <v>957</v>
      </c>
      <c r="BK9" s="36">
        <f t="shared" si="6"/>
        <v>26.362800417972831</v>
      </c>
      <c r="BL9" s="34"/>
      <c r="BM9" s="38"/>
    </row>
    <row r="10" spans="1:65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7"/>
        <v>100</v>
      </c>
      <c r="K10" s="23">
        <v>0</v>
      </c>
      <c r="L10" s="20"/>
      <c r="M10" s="22"/>
      <c r="N10" s="20">
        <v>655</v>
      </c>
      <c r="O10" s="20"/>
      <c r="P10" s="20">
        <f t="shared" si="8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3"/>
        <v>90.649350649350652</v>
      </c>
      <c r="AW10" s="34">
        <v>310</v>
      </c>
      <c r="AX10" s="34">
        <v>183</v>
      </c>
      <c r="AY10" s="34">
        <f t="shared" si="4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2"/>
        <v>87.31481481481481</v>
      </c>
      <c r="BE10" s="34">
        <v>0</v>
      </c>
      <c r="BF10" s="34"/>
      <c r="BG10" s="32" t="e">
        <f t="shared" si="5"/>
        <v>#DIV/0!</v>
      </c>
      <c r="BH10" s="34">
        <v>300</v>
      </c>
      <c r="BI10" s="37"/>
      <c r="BJ10" s="34">
        <v>651</v>
      </c>
      <c r="BK10" s="36">
        <f t="shared" si="6"/>
        <v>25.89016897081413</v>
      </c>
      <c r="BL10" s="34"/>
      <c r="BM10" s="38"/>
    </row>
    <row r="11" spans="1:65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7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8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3"/>
        <v>87.677725118483409</v>
      </c>
      <c r="AW11" s="34">
        <v>258</v>
      </c>
      <c r="AX11" s="34">
        <v>350</v>
      </c>
      <c r="AY11" s="34">
        <f t="shared" si="4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2"/>
        <v>160</v>
      </c>
      <c r="BE11" s="34">
        <v>2660</v>
      </c>
      <c r="BF11" s="34"/>
      <c r="BG11" s="32">
        <f t="shared" si="5"/>
        <v>0</v>
      </c>
      <c r="BH11" s="34">
        <v>400</v>
      </c>
      <c r="BI11" s="37"/>
      <c r="BJ11" s="34">
        <v>436</v>
      </c>
      <c r="BK11" s="36">
        <f t="shared" si="6"/>
        <v>12.970183486238531</v>
      </c>
      <c r="BL11" s="34">
        <v>50</v>
      </c>
      <c r="BM11" s="38">
        <v>80</v>
      </c>
    </row>
    <row r="12" spans="1:65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7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8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3"/>
        <v>100</v>
      </c>
      <c r="AW12" s="34">
        <v>1366</v>
      </c>
      <c r="AX12" s="34">
        <v>534</v>
      </c>
      <c r="AY12" s="34">
        <f t="shared" si="4"/>
        <v>39.092240117130302</v>
      </c>
      <c r="AZ12" s="34">
        <v>4252</v>
      </c>
      <c r="BA12" s="34">
        <v>3529</v>
      </c>
      <c r="BB12" s="34">
        <v>1642</v>
      </c>
      <c r="BC12" s="34">
        <v>1113</v>
      </c>
      <c r="BD12" s="36">
        <f t="shared" si="2"/>
        <v>82.99623706491063</v>
      </c>
      <c r="BE12" s="34">
        <v>7085</v>
      </c>
      <c r="BF12" s="34">
        <v>2500</v>
      </c>
      <c r="BG12" s="32">
        <f t="shared" si="5"/>
        <v>35.285815102328868</v>
      </c>
      <c r="BH12" s="34">
        <v>1046</v>
      </c>
      <c r="BI12" s="37"/>
      <c r="BJ12" s="34">
        <v>1365</v>
      </c>
      <c r="BK12" s="36">
        <f t="shared" si="6"/>
        <v>13.029346993858272</v>
      </c>
      <c r="BL12" s="34">
        <v>100</v>
      </c>
      <c r="BM12" s="38"/>
    </row>
    <row r="13" spans="1:65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7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8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3"/>
        <v>82.946250829462514</v>
      </c>
      <c r="AW13" s="34">
        <v>549</v>
      </c>
      <c r="AX13" s="34">
        <v>600</v>
      </c>
      <c r="AY13" s="34">
        <f t="shared" si="4"/>
        <v>109.28961748633881</v>
      </c>
      <c r="AZ13" s="34">
        <v>4500</v>
      </c>
      <c r="BA13" s="34">
        <v>5150</v>
      </c>
      <c r="BB13" s="34"/>
      <c r="BC13" s="34"/>
      <c r="BD13" s="36">
        <f t="shared" si="2"/>
        <v>114.44444444444444</v>
      </c>
      <c r="BE13" s="34">
        <v>0</v>
      </c>
      <c r="BF13" s="34"/>
      <c r="BG13" s="32" t="e">
        <f t="shared" si="5"/>
        <v>#DIV/0!</v>
      </c>
      <c r="BH13" s="34">
        <v>305</v>
      </c>
      <c r="BI13" s="37"/>
      <c r="BJ13" s="34">
        <v>450</v>
      </c>
      <c r="BK13" s="36">
        <f t="shared" si="6"/>
        <v>44.911111111111111</v>
      </c>
      <c r="BL13" s="34">
        <v>200</v>
      </c>
      <c r="BM13" s="38"/>
    </row>
    <row r="14" spans="1:65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7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8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3"/>
        <v>100</v>
      </c>
      <c r="AW14" s="34">
        <v>610</v>
      </c>
      <c r="AX14" s="34">
        <v>622</v>
      </c>
      <c r="AY14" s="34">
        <f t="shared" si="4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2"/>
        <v>59.517543859649123</v>
      </c>
      <c r="BE14" s="34">
        <v>3765</v>
      </c>
      <c r="BF14" s="34">
        <v>1920</v>
      </c>
      <c r="BG14" s="32">
        <f t="shared" si="5"/>
        <v>50.996015936254977</v>
      </c>
      <c r="BH14" s="34">
        <v>230</v>
      </c>
      <c r="BI14" s="37"/>
      <c r="BJ14" s="34">
        <v>588</v>
      </c>
      <c r="BK14" s="36">
        <f t="shared" si="6"/>
        <v>17.026014014628409</v>
      </c>
      <c r="BL14" s="34"/>
      <c r="BM14" s="38"/>
    </row>
    <row r="15" spans="1:65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7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8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3"/>
        <v>84.67400508044031</v>
      </c>
      <c r="AW15" s="34">
        <v>694</v>
      </c>
      <c r="AX15" s="34">
        <v>800</v>
      </c>
      <c r="AY15" s="34">
        <f t="shared" si="4"/>
        <v>115.27377521613833</v>
      </c>
      <c r="AZ15" s="34">
        <v>3901</v>
      </c>
      <c r="BA15" s="34">
        <v>1700</v>
      </c>
      <c r="BB15" s="34">
        <v>500</v>
      </c>
      <c r="BC15" s="34">
        <v>1200</v>
      </c>
      <c r="BD15" s="36">
        <f t="shared" si="2"/>
        <v>43.578569597539094</v>
      </c>
      <c r="BE15" s="34">
        <v>2700</v>
      </c>
      <c r="BF15" s="34">
        <v>9500</v>
      </c>
      <c r="BG15" s="32">
        <f t="shared" si="5"/>
        <v>351.85185185185185</v>
      </c>
      <c r="BH15" s="34">
        <v>574</v>
      </c>
      <c r="BI15" s="37"/>
      <c r="BJ15" s="34">
        <v>706</v>
      </c>
      <c r="BK15" s="36">
        <f t="shared" si="6"/>
        <v>31.497369486038032</v>
      </c>
      <c r="BL15" s="34"/>
      <c r="BM15" s="38">
        <v>150</v>
      </c>
    </row>
    <row r="16" spans="1:65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7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8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1662</v>
      </c>
      <c r="AV16" s="35">
        <f t="shared" si="3"/>
        <v>100</v>
      </c>
      <c r="AW16" s="34">
        <v>800</v>
      </c>
      <c r="AX16" s="34">
        <v>702</v>
      </c>
      <c r="AY16" s="34">
        <f t="shared" si="4"/>
        <v>87.75</v>
      </c>
      <c r="AZ16" s="34">
        <v>4900</v>
      </c>
      <c r="BA16" s="34">
        <v>5232</v>
      </c>
      <c r="BB16" s="34">
        <v>1742</v>
      </c>
      <c r="BC16" s="34">
        <v>1375</v>
      </c>
      <c r="BD16" s="36">
        <f t="shared" si="2"/>
        <v>106.77551020408163</v>
      </c>
      <c r="BE16" s="34">
        <v>10250</v>
      </c>
      <c r="BF16" s="34">
        <v>2875</v>
      </c>
      <c r="BG16" s="32">
        <f t="shared" si="5"/>
        <v>28.04878048780488</v>
      </c>
      <c r="BH16" s="34">
        <v>1400</v>
      </c>
      <c r="BI16" s="37"/>
      <c r="BJ16" s="34">
        <v>1316</v>
      </c>
      <c r="BK16" s="36">
        <f t="shared" si="6"/>
        <v>18.874450944991658</v>
      </c>
      <c r="BL16" s="34"/>
      <c r="BM16" s="44">
        <v>140</v>
      </c>
    </row>
    <row r="17" spans="1:65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7"/>
        <v>100</v>
      </c>
      <c r="K17" s="102">
        <v>0</v>
      </c>
      <c r="L17" s="101"/>
      <c r="M17" s="42"/>
      <c r="N17" s="101">
        <v>220</v>
      </c>
      <c r="O17" s="101"/>
      <c r="P17" s="101">
        <f t="shared" si="8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3"/>
        <v>100</v>
      </c>
      <c r="AW17" s="34">
        <v>210</v>
      </c>
      <c r="AX17" s="34">
        <v>200</v>
      </c>
      <c r="AY17" s="34">
        <f t="shared" si="4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2"/>
        <v>108</v>
      </c>
      <c r="BE17" s="34">
        <v>0</v>
      </c>
      <c r="BF17" s="34">
        <v>1000</v>
      </c>
      <c r="BG17" s="32" t="e">
        <f t="shared" si="5"/>
        <v>#DIV/0!</v>
      </c>
      <c r="BH17" s="34">
        <v>400</v>
      </c>
      <c r="BI17" s="37"/>
      <c r="BJ17" s="34">
        <v>254</v>
      </c>
      <c r="BK17" s="36">
        <f t="shared" si="6"/>
        <v>45.013320703333136</v>
      </c>
      <c r="BL17" s="34"/>
      <c r="BM17" s="38"/>
    </row>
    <row r="18" spans="1:65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7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8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 t="shared" si="3"/>
        <v>96.531413612565444</v>
      </c>
      <c r="AW18" s="34">
        <v>300</v>
      </c>
      <c r="AX18" s="34">
        <v>362</v>
      </c>
      <c r="AY18" s="34">
        <f t="shared" si="4"/>
        <v>120.66666666666667</v>
      </c>
      <c r="AZ18" s="34">
        <v>1000</v>
      </c>
      <c r="BA18" s="34">
        <v>1513</v>
      </c>
      <c r="BB18" s="34"/>
      <c r="BC18" s="34">
        <v>513</v>
      </c>
      <c r="BD18" s="36">
        <f t="shared" si="2"/>
        <v>151.29999999999998</v>
      </c>
      <c r="BE18" s="34">
        <v>2620</v>
      </c>
      <c r="BF18" s="34">
        <v>1100</v>
      </c>
      <c r="BG18" s="32">
        <f t="shared" si="5"/>
        <v>41.984732824427482</v>
      </c>
      <c r="BH18" s="34">
        <v>315</v>
      </c>
      <c r="BI18" s="37"/>
      <c r="BJ18" s="34">
        <v>380</v>
      </c>
      <c r="BK18" s="36">
        <f t="shared" si="6"/>
        <v>21.741899485555997</v>
      </c>
      <c r="BL18" s="34">
        <v>70</v>
      </c>
      <c r="BM18" s="38"/>
    </row>
    <row r="19" spans="1:65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7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8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3"/>
        <v>81.355932203389841</v>
      </c>
      <c r="AW19" s="34">
        <v>260</v>
      </c>
      <c r="AX19" s="34">
        <v>127</v>
      </c>
      <c r="AY19" s="34">
        <f t="shared" si="4"/>
        <v>48.846153846153847</v>
      </c>
      <c r="AZ19" s="34">
        <v>350</v>
      </c>
      <c r="BA19" s="34"/>
      <c r="BB19" s="34"/>
      <c r="BC19" s="34"/>
      <c r="BD19" s="36">
        <f t="shared" si="2"/>
        <v>0</v>
      </c>
      <c r="BE19" s="34">
        <v>2620</v>
      </c>
      <c r="BF19" s="34">
        <v>2720</v>
      </c>
      <c r="BG19" s="32">
        <f t="shared" si="5"/>
        <v>103.81679389312977</v>
      </c>
      <c r="BH19" s="34">
        <v>300</v>
      </c>
      <c r="BI19" s="37"/>
      <c r="BJ19" s="34">
        <v>257</v>
      </c>
      <c r="BK19" s="36">
        <f t="shared" si="6"/>
        <v>16.547482519528391</v>
      </c>
      <c r="BL19" s="34"/>
      <c r="BM19" s="38"/>
    </row>
    <row r="20" spans="1:65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7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8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3"/>
        <v>75.268817204301072</v>
      </c>
      <c r="AW20" s="34">
        <v>108</v>
      </c>
      <c r="AX20" s="34">
        <v>131</v>
      </c>
      <c r="AY20" s="34">
        <f t="shared" si="4"/>
        <v>121.2962962962963</v>
      </c>
      <c r="AZ20" s="34"/>
      <c r="BA20" s="34"/>
      <c r="BB20" s="34"/>
      <c r="BC20" s="34"/>
      <c r="BD20" s="36" t="e">
        <f t="shared" si="2"/>
        <v>#DIV/0!</v>
      </c>
      <c r="BE20" s="34">
        <v>2358</v>
      </c>
      <c r="BF20" s="34">
        <v>1310</v>
      </c>
      <c r="BG20" s="32">
        <f t="shared" si="5"/>
        <v>55.555555555555557</v>
      </c>
      <c r="BH20" s="34">
        <v>100</v>
      </c>
      <c r="BI20" s="37"/>
      <c r="BJ20" s="34">
        <v>135</v>
      </c>
      <c r="BK20" s="36">
        <f t="shared" si="6"/>
        <v>17.499498746867165</v>
      </c>
      <c r="BL20" s="34"/>
      <c r="BM20" s="38"/>
    </row>
    <row r="21" spans="1:65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7"/>
        <v>0</v>
      </c>
      <c r="K21" s="23">
        <v>0</v>
      </c>
      <c r="L21" s="20"/>
      <c r="M21" s="22"/>
      <c r="N21" s="20">
        <v>569</v>
      </c>
      <c r="O21" s="20"/>
      <c r="P21" s="20">
        <f t="shared" si="8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3"/>
        <v>100</v>
      </c>
      <c r="AW21" s="34"/>
      <c r="AX21" s="34"/>
      <c r="AY21" s="34" t="e">
        <f t="shared" si="4"/>
        <v>#DIV/0!</v>
      </c>
      <c r="AZ21" s="34"/>
      <c r="BA21" s="34"/>
      <c r="BB21" s="34"/>
      <c r="BC21" s="34"/>
      <c r="BD21" s="36" t="e">
        <f t="shared" si="2"/>
        <v>#DIV/0!</v>
      </c>
      <c r="BE21" s="34">
        <v>0</v>
      </c>
      <c r="BF21" s="34"/>
      <c r="BG21" s="32" t="e">
        <f t="shared" si="5"/>
        <v>#DIV/0!</v>
      </c>
      <c r="BH21" s="34"/>
      <c r="BI21" s="37"/>
      <c r="BJ21" s="34"/>
      <c r="BK21" s="36" t="e">
        <f t="shared" si="6"/>
        <v>#DIV/0!</v>
      </c>
      <c r="BL21" s="34"/>
      <c r="BM21" s="38"/>
    </row>
    <row r="22" spans="1:65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7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8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3"/>
        <v>96.029495178672718</v>
      </c>
      <c r="AW22" s="34">
        <v>360</v>
      </c>
      <c r="AX22" s="34">
        <v>770</v>
      </c>
      <c r="AY22" s="34">
        <f t="shared" si="4"/>
        <v>213.88888888888889</v>
      </c>
      <c r="AZ22" s="34">
        <v>1500</v>
      </c>
      <c r="BA22" s="34">
        <v>490</v>
      </c>
      <c r="BB22" s="34">
        <v>490</v>
      </c>
      <c r="BC22" s="34"/>
      <c r="BD22" s="36">
        <f t="shared" si="2"/>
        <v>32.666666666666664</v>
      </c>
      <c r="BE22" s="34">
        <v>0</v>
      </c>
      <c r="BF22" s="34"/>
      <c r="BG22" s="32" t="e">
        <f t="shared" si="5"/>
        <v>#DIV/0!</v>
      </c>
      <c r="BH22" s="34">
        <v>100</v>
      </c>
      <c r="BI22" s="37"/>
      <c r="BJ22" s="34">
        <v>217</v>
      </c>
      <c r="BK22" s="36">
        <f t="shared" si="6"/>
        <v>23.645161290322584</v>
      </c>
      <c r="BL22" s="34"/>
      <c r="BM22" s="38"/>
    </row>
    <row r="23" spans="1:65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7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8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570</v>
      </c>
      <c r="AV23" s="35">
        <f t="shared" si="3"/>
        <v>40.169133192389005</v>
      </c>
      <c r="AW23" s="34">
        <v>370</v>
      </c>
      <c r="AX23" s="34">
        <v>421</v>
      </c>
      <c r="AY23" s="34">
        <f t="shared" si="4"/>
        <v>113.78378378378378</v>
      </c>
      <c r="AZ23" s="34">
        <v>4500</v>
      </c>
      <c r="BA23" s="34">
        <v>3076</v>
      </c>
      <c r="BB23" s="34"/>
      <c r="BC23" s="34"/>
      <c r="BD23" s="36">
        <f t="shared" si="2"/>
        <v>68.355555555555554</v>
      </c>
      <c r="BE23" s="34">
        <v>1625</v>
      </c>
      <c r="BF23" s="34"/>
      <c r="BG23" s="32">
        <f t="shared" si="5"/>
        <v>0</v>
      </c>
      <c r="BH23" s="34">
        <v>60</v>
      </c>
      <c r="BI23" s="37"/>
      <c r="BJ23" s="34">
        <v>415</v>
      </c>
      <c r="BK23" s="36">
        <f t="shared" si="6"/>
        <v>29.76602409638555</v>
      </c>
      <c r="BL23" s="34"/>
      <c r="BM23" s="38"/>
    </row>
    <row r="24" spans="1:65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111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111"/>
      <c r="X24" s="48"/>
      <c r="Y24" s="111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3"/>
        <v>0</v>
      </c>
      <c r="AW24" s="34"/>
      <c r="AX24" s="34"/>
      <c r="AY24" s="34" t="e">
        <f t="shared" si="4"/>
        <v>#DIV/0!</v>
      </c>
      <c r="AZ24" s="34"/>
      <c r="BA24" s="34"/>
      <c r="BB24" s="34"/>
      <c r="BC24" s="34"/>
      <c r="BD24" s="36" t="e">
        <f t="shared" si="2"/>
        <v>#DIV/0!</v>
      </c>
      <c r="BE24" s="34"/>
      <c r="BF24" s="34"/>
      <c r="BG24" s="32" t="e">
        <f t="shared" si="5"/>
        <v>#DIV/0!</v>
      </c>
      <c r="BH24" s="34"/>
      <c r="BI24" s="37"/>
      <c r="BJ24" s="34"/>
      <c r="BK24" s="36" t="e">
        <f t="shared" si="6"/>
        <v>#DIV/0!</v>
      </c>
      <c r="BL24" s="34"/>
      <c r="BM24" s="38"/>
    </row>
    <row r="25" spans="1:65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111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111"/>
      <c r="X25" s="48"/>
      <c r="Y25" s="111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35">
        <f t="shared" si="3"/>
        <v>100</v>
      </c>
      <c r="AW25" s="34"/>
      <c r="AX25" s="34">
        <v>335</v>
      </c>
      <c r="AY25" s="34" t="e">
        <f t="shared" si="4"/>
        <v>#DIV/0!</v>
      </c>
      <c r="AZ25" s="34"/>
      <c r="BA25" s="34"/>
      <c r="BB25" s="34"/>
      <c r="BC25" s="34"/>
      <c r="BD25" s="36" t="e">
        <f t="shared" si="2"/>
        <v>#DIV/0!</v>
      </c>
      <c r="BE25" s="34"/>
      <c r="BF25" s="34"/>
      <c r="BG25" s="32" t="e">
        <f t="shared" si="5"/>
        <v>#DIV/0!</v>
      </c>
      <c r="BH25" s="34"/>
      <c r="BI25" s="37"/>
      <c r="BJ25" s="34"/>
      <c r="BK25" s="36" t="e">
        <f t="shared" si="6"/>
        <v>#DIV/0!</v>
      </c>
      <c r="BL25" s="34"/>
      <c r="BM25" s="38"/>
    </row>
    <row r="26" spans="1:65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62">
        <v>185</v>
      </c>
      <c r="AU26" s="63">
        <v>185</v>
      </c>
      <c r="AV26" s="35">
        <f t="shared" si="3"/>
        <v>100</v>
      </c>
      <c r="AW26" s="62"/>
      <c r="AX26" s="62"/>
      <c r="AY26" s="34" t="e">
        <f t="shared" si="4"/>
        <v>#DIV/0!</v>
      </c>
      <c r="AZ26" s="62"/>
      <c r="BA26" s="62">
        <v>1600</v>
      </c>
      <c r="BB26" s="62"/>
      <c r="BC26" s="62"/>
      <c r="BD26" s="36" t="e">
        <f t="shared" si="2"/>
        <v>#DIV/0!</v>
      </c>
      <c r="BE26" s="62"/>
      <c r="BF26" s="62"/>
      <c r="BG26" s="32" t="e">
        <f t="shared" si="5"/>
        <v>#DIV/0!</v>
      </c>
      <c r="BH26" s="62"/>
      <c r="BI26" s="64"/>
      <c r="BJ26" s="64"/>
      <c r="BK26" s="36" t="e">
        <f t="shared" si="6"/>
        <v>#DIV/0!</v>
      </c>
      <c r="BL26" s="62"/>
      <c r="BM26" s="65"/>
    </row>
    <row r="27" spans="1:65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69">
        <f t="shared" si="10"/>
        <v>23912</v>
      </c>
      <c r="AV27" s="35">
        <f t="shared" si="3"/>
        <v>90.531177829099306</v>
      </c>
      <c r="AW27" s="69">
        <f t="shared" si="10"/>
        <v>10366</v>
      </c>
      <c r="AX27" s="69">
        <f t="shared" si="10"/>
        <v>9119</v>
      </c>
      <c r="AY27" s="34">
        <f t="shared" si="4"/>
        <v>87.970287478294424</v>
      </c>
      <c r="AZ27" s="69">
        <f t="shared" si="10"/>
        <v>72233</v>
      </c>
      <c r="BA27" s="71">
        <f t="shared" si="10"/>
        <v>76954</v>
      </c>
      <c r="BB27" s="72">
        <f t="shared" si="10"/>
        <v>12117</v>
      </c>
      <c r="BC27" s="72">
        <f t="shared" si="10"/>
        <v>25062</v>
      </c>
      <c r="BD27" s="36">
        <f t="shared" si="2"/>
        <v>106.5357938892196</v>
      </c>
      <c r="BE27" s="73">
        <f>SUM(BE5:BE26)</f>
        <v>70299</v>
      </c>
      <c r="BF27" s="73">
        <f t="shared" ref="BF27:BI27" si="11">SUM(BF5:BF26)</f>
        <v>23925</v>
      </c>
      <c r="BG27" s="34">
        <f t="shared" si="5"/>
        <v>34.033201041266594</v>
      </c>
      <c r="BH27" s="73">
        <f t="shared" si="11"/>
        <v>10630</v>
      </c>
      <c r="BI27" s="73">
        <f t="shared" si="11"/>
        <v>0</v>
      </c>
      <c r="BJ27" s="73">
        <f>SUM(BJ5:BJ26)</f>
        <v>13560</v>
      </c>
      <c r="BK27" s="36">
        <f t="shared" si="6"/>
        <v>24.709350977000021</v>
      </c>
      <c r="BL27" s="73">
        <f>SUM(BL5:BL26)</f>
        <v>1530</v>
      </c>
      <c r="BM27" s="73">
        <f>SUM(BM5:BM26)</f>
        <v>370</v>
      </c>
    </row>
    <row r="28" spans="1:65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62">
        <v>15</v>
      </c>
      <c r="AM28" s="62">
        <v>15</v>
      </c>
      <c r="AN28" s="62">
        <v>13</v>
      </c>
      <c r="AO28" s="62">
        <v>5</v>
      </c>
      <c r="AP28" s="62">
        <v>20</v>
      </c>
      <c r="AQ28" s="62">
        <v>10</v>
      </c>
      <c r="AR28" s="62"/>
      <c r="AS28" s="61"/>
      <c r="AT28" s="83">
        <v>8554</v>
      </c>
      <c r="AU28" s="63">
        <v>8150</v>
      </c>
      <c r="AV28" s="35">
        <f t="shared" si="3"/>
        <v>95.277063362169741</v>
      </c>
      <c r="AW28" s="62">
        <v>2000</v>
      </c>
      <c r="AX28" s="62">
        <v>3000</v>
      </c>
      <c r="AY28" s="34">
        <f t="shared" si="4"/>
        <v>150</v>
      </c>
      <c r="AZ28" s="62">
        <v>4420</v>
      </c>
      <c r="BA28" s="62">
        <v>4500</v>
      </c>
      <c r="BB28" s="62">
        <v>800</v>
      </c>
      <c r="BC28" s="62"/>
      <c r="BD28" s="36">
        <f t="shared" si="2"/>
        <v>101.80995475113122</v>
      </c>
      <c r="BE28" s="62">
        <v>9400</v>
      </c>
      <c r="BF28" s="62">
        <v>7000</v>
      </c>
      <c r="BG28" s="34">
        <f t="shared" si="5"/>
        <v>74.468085106382972</v>
      </c>
      <c r="BH28" s="62">
        <v>2000</v>
      </c>
      <c r="BI28" s="64"/>
      <c r="BJ28" s="62">
        <v>2411</v>
      </c>
      <c r="BK28" s="36">
        <f t="shared" si="6"/>
        <v>15.87460979283547</v>
      </c>
      <c r="BL28" s="62"/>
      <c r="BM28" s="65"/>
    </row>
    <row r="29" spans="1:65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7">
        <f t="shared" si="12"/>
        <v>32062</v>
      </c>
      <c r="AV29" s="35">
        <f t="shared" si="3"/>
        <v>91.692166900220201</v>
      </c>
      <c r="AW29" s="87">
        <f t="shared" si="12"/>
        <v>12366</v>
      </c>
      <c r="AX29" s="87">
        <f t="shared" si="12"/>
        <v>12119</v>
      </c>
      <c r="AY29" s="34">
        <f t="shared" si="4"/>
        <v>98.002587740579003</v>
      </c>
      <c r="AZ29" s="87">
        <f t="shared" si="12"/>
        <v>76653</v>
      </c>
      <c r="BA29" s="88">
        <f t="shared" si="12"/>
        <v>81454</v>
      </c>
      <c r="BB29" s="85">
        <f t="shared" si="12"/>
        <v>12917</v>
      </c>
      <c r="BC29" s="89">
        <f t="shared" si="12"/>
        <v>25062</v>
      </c>
      <c r="BD29" s="36">
        <f t="shared" si="2"/>
        <v>106.26329041263878</v>
      </c>
      <c r="BE29" s="85">
        <f t="shared" si="12"/>
        <v>79699</v>
      </c>
      <c r="BF29" s="85">
        <f t="shared" si="12"/>
        <v>30925</v>
      </c>
      <c r="BG29" s="34">
        <f t="shared" si="5"/>
        <v>38.802243440946562</v>
      </c>
      <c r="BH29" s="85">
        <f t="shared" si="12"/>
        <v>12630</v>
      </c>
      <c r="BI29" s="89">
        <f t="shared" si="12"/>
        <v>0</v>
      </c>
      <c r="BJ29" s="85">
        <f>SUM(BJ27:BJ28)</f>
        <v>15971</v>
      </c>
      <c r="BK29" s="36">
        <f t="shared" si="6"/>
        <v>23.375648579215245</v>
      </c>
      <c r="BL29" s="85">
        <f>SUM(BL27:BL28)</f>
        <v>1530</v>
      </c>
      <c r="BM29" s="85">
        <f>SUM(BM27:BM28)</f>
        <v>370</v>
      </c>
    </row>
    <row r="30" spans="1:65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25683</v>
      </c>
      <c r="AV30" s="35">
        <f t="shared" si="3"/>
        <v>90.893969422423567</v>
      </c>
      <c r="AW30" s="73">
        <v>10000</v>
      </c>
      <c r="AX30" s="73">
        <v>10944</v>
      </c>
      <c r="AY30" s="34">
        <f t="shared" si="4"/>
        <v>109.44</v>
      </c>
      <c r="AZ30" s="73">
        <v>58700</v>
      </c>
      <c r="BA30" s="73">
        <v>88165</v>
      </c>
      <c r="BB30" s="73">
        <v>13838</v>
      </c>
      <c r="BC30" s="73">
        <v>15706</v>
      </c>
      <c r="BD30" s="36">
        <f t="shared" si="2"/>
        <v>150.19591141396933</v>
      </c>
      <c r="BE30" s="73">
        <v>77935</v>
      </c>
      <c r="BF30" s="73">
        <v>38597</v>
      </c>
      <c r="BG30" s="34">
        <f t="shared" si="5"/>
        <v>49.524603836530439</v>
      </c>
      <c r="BH30" s="73"/>
      <c r="BI30" s="73"/>
      <c r="BJ30" s="73">
        <v>13562</v>
      </c>
      <c r="BK30" s="36">
        <f t="shared" si="6"/>
        <v>29.586015436763269</v>
      </c>
      <c r="BL30" s="62"/>
      <c r="BM30" s="65"/>
    </row>
    <row r="31" spans="1:65" ht="18" x14ac:dyDescent="0.35">
      <c r="A31" s="92"/>
      <c r="B31" s="93"/>
    </row>
    <row r="32" spans="1:65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8">
    <mergeCell ref="AH1:AS1"/>
    <mergeCell ref="AU1:BK1"/>
    <mergeCell ref="A2:A4"/>
    <mergeCell ref="B2:B4"/>
    <mergeCell ref="C2:D2"/>
    <mergeCell ref="E2:J2"/>
    <mergeCell ref="K2:P2"/>
    <mergeCell ref="Q2:Q4"/>
    <mergeCell ref="R2:R4"/>
    <mergeCell ref="S3:T3"/>
    <mergeCell ref="U3:U4"/>
    <mergeCell ref="V3:V4"/>
    <mergeCell ref="W3:X3"/>
    <mergeCell ref="A1:Z1"/>
    <mergeCell ref="N3:P3"/>
    <mergeCell ref="AZ2:BA3"/>
    <mergeCell ref="AH2:AI3"/>
    <mergeCell ref="AJ2:AK3"/>
    <mergeCell ref="AL2:AS2"/>
    <mergeCell ref="AT2:AV3"/>
    <mergeCell ref="AW2:AY3"/>
    <mergeCell ref="S2:Z2"/>
    <mergeCell ref="AB2:AB4"/>
    <mergeCell ref="AC2:AC4"/>
    <mergeCell ref="AD2:AD4"/>
    <mergeCell ref="AE2:AE4"/>
    <mergeCell ref="Y3:Z3"/>
    <mergeCell ref="C3:C4"/>
    <mergeCell ref="D3:D4"/>
    <mergeCell ref="E3:G3"/>
    <mergeCell ref="H3:J3"/>
    <mergeCell ref="K3:M3"/>
    <mergeCell ref="AB32:AZ32"/>
    <mergeCell ref="BJ2:BJ4"/>
    <mergeCell ref="BK2:BK4"/>
    <mergeCell ref="BL2:BL4"/>
    <mergeCell ref="BM2:BM4"/>
    <mergeCell ref="BE2:BG3"/>
    <mergeCell ref="BH2:BI3"/>
    <mergeCell ref="AF2:AF4"/>
    <mergeCell ref="AL3:AM3"/>
    <mergeCell ref="AN3:AO3"/>
    <mergeCell ref="AP3:AQ3"/>
    <mergeCell ref="AR3:AS3"/>
    <mergeCell ref="BB2:BB3"/>
    <mergeCell ref="BC2:BC3"/>
    <mergeCell ref="BD2:BD3"/>
    <mergeCell ref="AG2:AG4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view="pageBreakPreview" zoomScale="60" zoomScaleNormal="60" workbookViewId="0">
      <selection activeCell="AT23" sqref="AT23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0" customWidth="1"/>
    <col min="51" max="51" width="7.44140625" customWidth="1"/>
    <col min="52" max="52" width="8.6640625" customWidth="1"/>
    <col min="53" max="53" width="11.332031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  <col min="64" max="64" width="8.21875" customWidth="1"/>
  </cols>
  <sheetData>
    <row r="1" spans="1:65" ht="43.95" customHeight="1" x14ac:dyDescent="0.25">
      <c r="A1" s="278" t="s">
        <v>74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123"/>
      <c r="AB1" s="123"/>
      <c r="AC1" s="123"/>
      <c r="AD1" s="123"/>
      <c r="AE1" s="123"/>
      <c r="AF1" s="123"/>
      <c r="AG1" s="123"/>
      <c r="AH1" s="259" t="str">
        <f>A1</f>
        <v>Оперативные данные о ходе полевых работ Можгинский район на 06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06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5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119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  <c r="BL2" s="295" t="s">
        <v>24</v>
      </c>
      <c r="BM2" s="292" t="s">
        <v>25</v>
      </c>
    </row>
    <row r="3" spans="1:65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  <c r="BL3" s="296"/>
      <c r="BM3" s="293"/>
    </row>
    <row r="4" spans="1:65" s="3" customFormat="1" ht="28.95" customHeight="1" x14ac:dyDescent="0.25">
      <c r="A4" s="263"/>
      <c r="B4" s="266"/>
      <c r="C4" s="275"/>
      <c r="D4" s="290"/>
      <c r="E4" s="5" t="s">
        <v>40</v>
      </c>
      <c r="F4" s="121" t="s">
        <v>41</v>
      </c>
      <c r="G4" s="121" t="s">
        <v>32</v>
      </c>
      <c r="H4" s="7" t="s">
        <v>40</v>
      </c>
      <c r="I4" s="121" t="s">
        <v>41</v>
      </c>
      <c r="J4" s="121" t="s">
        <v>32</v>
      </c>
      <c r="K4" s="7" t="s">
        <v>40</v>
      </c>
      <c r="L4" s="121" t="s">
        <v>41</v>
      </c>
      <c r="M4" s="121" t="s">
        <v>32</v>
      </c>
      <c r="N4" s="8" t="s">
        <v>40</v>
      </c>
      <c r="O4" s="118" t="s">
        <v>41</v>
      </c>
      <c r="P4" s="118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122"/>
      <c r="AM4" s="122" t="s">
        <v>41</v>
      </c>
      <c r="AN4" s="122" t="s">
        <v>40</v>
      </c>
      <c r="AO4" s="122" t="s">
        <v>41</v>
      </c>
      <c r="AP4" s="122" t="s">
        <v>40</v>
      </c>
      <c r="AQ4" s="122" t="s">
        <v>41</v>
      </c>
      <c r="AR4" s="122" t="s">
        <v>40</v>
      </c>
      <c r="AS4" s="17" t="s">
        <v>41</v>
      </c>
      <c r="AT4" s="122" t="s">
        <v>40</v>
      </c>
      <c r="AU4" s="17" t="s">
        <v>41</v>
      </c>
      <c r="AV4" s="17" t="s">
        <v>32</v>
      </c>
      <c r="AW4" s="122" t="s">
        <v>40</v>
      </c>
      <c r="AX4" s="122" t="s">
        <v>41</v>
      </c>
      <c r="AY4" s="17" t="s">
        <v>32</v>
      </c>
      <c r="AZ4" s="122" t="s">
        <v>40</v>
      </c>
      <c r="BA4" s="122" t="s">
        <v>41</v>
      </c>
      <c r="BB4" s="122" t="s">
        <v>41</v>
      </c>
      <c r="BC4" s="122" t="s">
        <v>41</v>
      </c>
      <c r="BD4" s="17" t="s">
        <v>32</v>
      </c>
      <c r="BE4" s="122" t="s">
        <v>40</v>
      </c>
      <c r="BF4" s="122" t="s">
        <v>41</v>
      </c>
      <c r="BG4" s="17" t="s">
        <v>32</v>
      </c>
      <c r="BH4" s="122" t="s">
        <v>40</v>
      </c>
      <c r="BI4" s="122" t="s">
        <v>41</v>
      </c>
      <c r="BJ4" s="294"/>
      <c r="BK4" s="294"/>
      <c r="BL4" s="297"/>
      <c r="BM4" s="294"/>
    </row>
    <row r="5" spans="1:65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120">
        <v>4842</v>
      </c>
      <c r="T5" s="27">
        <v>4842</v>
      </c>
      <c r="U5" s="28">
        <f t="shared" ref="U5:U29" si="1">T5/S5*100</f>
        <v>100</v>
      </c>
      <c r="V5" s="29"/>
      <c r="W5" s="120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4248</v>
      </c>
      <c r="AV5" s="35">
        <f>AU5/AT5*100</f>
        <v>100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25346</v>
      </c>
      <c r="BB5" s="34"/>
      <c r="BC5" s="34">
        <v>12263</v>
      </c>
      <c r="BD5" s="117">
        <f t="shared" ref="BD5:BD30" si="2">BA5/AZ5*100</f>
        <v>115.2090909090909</v>
      </c>
      <c r="BE5" s="34">
        <v>17816</v>
      </c>
      <c r="BF5" s="32"/>
      <c r="BG5" s="32">
        <f>BF5/BE5*100</f>
        <v>0</v>
      </c>
      <c r="BH5" s="34">
        <v>2800</v>
      </c>
      <c r="BI5" s="37"/>
      <c r="BJ5" s="34">
        <v>3513</v>
      </c>
      <c r="BK5" s="36">
        <f>((AX5*0.45) + (BA5*0.34) + (BF5/1.33*0.18) + (BI5*0.2))/BJ5*10</f>
        <v>26.133191004839173</v>
      </c>
      <c r="BL5" s="34">
        <v>800</v>
      </c>
      <c r="BM5" s="38"/>
    </row>
    <row r="6" spans="1:65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 t="e">
        <f t="shared" ref="AV6:AV30" si="3">AU6/AT6*100</f>
        <v>#DIV/0!</v>
      </c>
      <c r="AW6" s="34">
        <v>0</v>
      </c>
      <c r="AX6" s="34"/>
      <c r="AY6" s="34" t="e">
        <f t="shared" ref="AY6:AY30" si="4">AX6/AW6*100</f>
        <v>#DIV/0!</v>
      </c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5">BF6/BE6*100</f>
        <v>#DIV/0!</v>
      </c>
      <c r="BH6" s="34">
        <v>0</v>
      </c>
      <c r="BI6" s="37"/>
      <c r="BJ6" s="34"/>
      <c r="BK6" s="36" t="e">
        <f t="shared" ref="BK6:BK30" si="6">((AX6*0.45) + (BA6*0.34) + (BF6/1.33*0.18) + (BI6*0.2))/BJ6*10</f>
        <v>#DIV/0!</v>
      </c>
      <c r="BL6" s="34"/>
      <c r="BM6" s="38"/>
    </row>
    <row r="7" spans="1:65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7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8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si="3"/>
        <v>96.269554753309265</v>
      </c>
      <c r="AW7" s="34">
        <v>800</v>
      </c>
      <c r="AX7" s="34">
        <v>750</v>
      </c>
      <c r="AY7" s="34">
        <f t="shared" si="4"/>
        <v>93.75</v>
      </c>
      <c r="AZ7" s="34">
        <v>9500</v>
      </c>
      <c r="BA7" s="34">
        <v>10853</v>
      </c>
      <c r="BB7" s="34">
        <v>1375</v>
      </c>
      <c r="BC7" s="34">
        <v>1500</v>
      </c>
      <c r="BD7" s="36">
        <f t="shared" si="2"/>
        <v>114.2421052631579</v>
      </c>
      <c r="BE7" s="34">
        <v>9100</v>
      </c>
      <c r="BF7" s="34"/>
      <c r="BG7" s="32">
        <f t="shared" si="5"/>
        <v>0</v>
      </c>
      <c r="BH7" s="34">
        <v>1000</v>
      </c>
      <c r="BI7" s="37"/>
      <c r="BJ7" s="34">
        <v>1470</v>
      </c>
      <c r="BK7" s="36">
        <f t="shared" si="6"/>
        <v>27.398095238095237</v>
      </c>
      <c r="BL7" s="34">
        <v>190</v>
      </c>
      <c r="BM7" s="38"/>
    </row>
    <row r="8" spans="1:65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7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8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1023</v>
      </c>
      <c r="AV8" s="35">
        <f t="shared" si="3"/>
        <v>82.968369829683695</v>
      </c>
      <c r="AW8" s="34">
        <v>371</v>
      </c>
      <c r="AX8" s="34">
        <v>371</v>
      </c>
      <c r="AY8" s="34">
        <f t="shared" si="4"/>
        <v>100</v>
      </c>
      <c r="AZ8" s="34">
        <v>1400</v>
      </c>
      <c r="BA8" s="34">
        <v>1880</v>
      </c>
      <c r="BB8" s="34"/>
      <c r="BC8" s="34">
        <v>730</v>
      </c>
      <c r="BD8" s="36">
        <f t="shared" si="2"/>
        <v>134.28571428571428</v>
      </c>
      <c r="BE8" s="34">
        <v>2700</v>
      </c>
      <c r="BF8" s="34">
        <v>1000</v>
      </c>
      <c r="BG8" s="32">
        <f t="shared" si="5"/>
        <v>37.037037037037038</v>
      </c>
      <c r="BH8" s="34">
        <v>300</v>
      </c>
      <c r="BI8" s="37"/>
      <c r="BJ8" s="34">
        <v>450</v>
      </c>
      <c r="BK8" s="36">
        <f t="shared" si="6"/>
        <v>20.921963241436927</v>
      </c>
      <c r="BL8" s="34">
        <v>120</v>
      </c>
      <c r="BM8" s="38"/>
    </row>
    <row r="9" spans="1:65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7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8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1349</v>
      </c>
      <c r="AV9" s="51">
        <f t="shared" si="3"/>
        <v>100</v>
      </c>
      <c r="AW9" s="34">
        <v>1000</v>
      </c>
      <c r="AX9" s="34">
        <v>610</v>
      </c>
      <c r="AY9" s="34">
        <f t="shared" si="4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2"/>
        <v>188.94285714285715</v>
      </c>
      <c r="BE9" s="34">
        <v>5000</v>
      </c>
      <c r="BF9" s="34"/>
      <c r="BG9" s="32">
        <f t="shared" si="5"/>
        <v>0</v>
      </c>
      <c r="BH9" s="34">
        <v>1000</v>
      </c>
      <c r="BI9" s="37"/>
      <c r="BJ9" s="34">
        <v>957</v>
      </c>
      <c r="BK9" s="36">
        <f t="shared" si="6"/>
        <v>26.362800417972831</v>
      </c>
      <c r="BL9" s="34"/>
      <c r="BM9" s="38"/>
    </row>
    <row r="10" spans="1:65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7"/>
        <v>100</v>
      </c>
      <c r="K10" s="23">
        <v>0</v>
      </c>
      <c r="L10" s="20"/>
      <c r="M10" s="22"/>
      <c r="N10" s="20">
        <v>655</v>
      </c>
      <c r="O10" s="20"/>
      <c r="P10" s="20">
        <f t="shared" si="8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3"/>
        <v>90.649350649350652</v>
      </c>
      <c r="AW10" s="34">
        <v>310</v>
      </c>
      <c r="AX10" s="34">
        <v>183</v>
      </c>
      <c r="AY10" s="34">
        <f t="shared" si="4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2"/>
        <v>87.31481481481481</v>
      </c>
      <c r="BE10" s="34">
        <v>0</v>
      </c>
      <c r="BF10" s="34"/>
      <c r="BG10" s="32" t="e">
        <f t="shared" si="5"/>
        <v>#DIV/0!</v>
      </c>
      <c r="BH10" s="34">
        <v>300</v>
      </c>
      <c r="BI10" s="37"/>
      <c r="BJ10" s="34">
        <v>651</v>
      </c>
      <c r="BK10" s="36">
        <f t="shared" si="6"/>
        <v>25.89016897081413</v>
      </c>
      <c r="BL10" s="34"/>
      <c r="BM10" s="38"/>
    </row>
    <row r="11" spans="1:65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7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8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3"/>
        <v>87.677725118483409</v>
      </c>
      <c r="AW11" s="34">
        <v>258</v>
      </c>
      <c r="AX11" s="34">
        <v>350</v>
      </c>
      <c r="AY11" s="34">
        <f t="shared" si="4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2"/>
        <v>160</v>
      </c>
      <c r="BE11" s="34">
        <v>2660</v>
      </c>
      <c r="BF11" s="34"/>
      <c r="BG11" s="32">
        <f t="shared" si="5"/>
        <v>0</v>
      </c>
      <c r="BH11" s="34">
        <v>400</v>
      </c>
      <c r="BI11" s="37"/>
      <c r="BJ11" s="34">
        <v>436</v>
      </c>
      <c r="BK11" s="36">
        <f t="shared" si="6"/>
        <v>12.970183486238531</v>
      </c>
      <c r="BL11" s="34">
        <v>50</v>
      </c>
      <c r="BM11" s="38">
        <v>80</v>
      </c>
    </row>
    <row r="12" spans="1:65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7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8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3"/>
        <v>100</v>
      </c>
      <c r="AW12" s="34">
        <v>1366</v>
      </c>
      <c r="AX12" s="34">
        <v>534</v>
      </c>
      <c r="AY12" s="34">
        <f t="shared" si="4"/>
        <v>39.092240117130302</v>
      </c>
      <c r="AZ12" s="34">
        <v>4252</v>
      </c>
      <c r="BA12" s="34">
        <v>3529</v>
      </c>
      <c r="BB12" s="34">
        <v>1642</v>
      </c>
      <c r="BC12" s="34">
        <v>1113</v>
      </c>
      <c r="BD12" s="36">
        <f t="shared" si="2"/>
        <v>82.99623706491063</v>
      </c>
      <c r="BE12" s="34">
        <v>7085</v>
      </c>
      <c r="BF12" s="34">
        <v>2500</v>
      </c>
      <c r="BG12" s="32">
        <f t="shared" si="5"/>
        <v>35.285815102328868</v>
      </c>
      <c r="BH12" s="34">
        <v>1046</v>
      </c>
      <c r="BI12" s="37"/>
      <c r="BJ12" s="34">
        <v>1365</v>
      </c>
      <c r="BK12" s="36">
        <f t="shared" si="6"/>
        <v>13.029346993858272</v>
      </c>
      <c r="BL12" s="34">
        <v>100</v>
      </c>
      <c r="BM12" s="38"/>
    </row>
    <row r="13" spans="1:65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7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8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3"/>
        <v>82.946250829462514</v>
      </c>
      <c r="AW13" s="34">
        <v>549</v>
      </c>
      <c r="AX13" s="34">
        <v>600</v>
      </c>
      <c r="AY13" s="34">
        <f t="shared" si="4"/>
        <v>109.28961748633881</v>
      </c>
      <c r="AZ13" s="34">
        <v>4500</v>
      </c>
      <c r="BA13" s="34">
        <v>5150</v>
      </c>
      <c r="BB13" s="34"/>
      <c r="BC13" s="34"/>
      <c r="BD13" s="36">
        <f t="shared" si="2"/>
        <v>114.44444444444444</v>
      </c>
      <c r="BE13" s="34">
        <v>0</v>
      </c>
      <c r="BF13" s="34"/>
      <c r="BG13" s="32" t="e">
        <f t="shared" si="5"/>
        <v>#DIV/0!</v>
      </c>
      <c r="BH13" s="34">
        <v>305</v>
      </c>
      <c r="BI13" s="37"/>
      <c r="BJ13" s="34">
        <v>450</v>
      </c>
      <c r="BK13" s="36">
        <f t="shared" si="6"/>
        <v>44.911111111111111</v>
      </c>
      <c r="BL13" s="34">
        <v>200</v>
      </c>
      <c r="BM13" s="38"/>
    </row>
    <row r="14" spans="1:65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7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8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3"/>
        <v>100</v>
      </c>
      <c r="AW14" s="34">
        <v>610</v>
      </c>
      <c r="AX14" s="34">
        <v>622</v>
      </c>
      <c r="AY14" s="34">
        <f t="shared" si="4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2"/>
        <v>59.517543859649123</v>
      </c>
      <c r="BE14" s="34">
        <v>3765</v>
      </c>
      <c r="BF14" s="34">
        <v>1920</v>
      </c>
      <c r="BG14" s="32">
        <f t="shared" si="5"/>
        <v>50.996015936254977</v>
      </c>
      <c r="BH14" s="34">
        <v>230</v>
      </c>
      <c r="BI14" s="37"/>
      <c r="BJ14" s="34">
        <v>588</v>
      </c>
      <c r="BK14" s="36">
        <f t="shared" si="6"/>
        <v>17.026014014628409</v>
      </c>
      <c r="BL14" s="34"/>
      <c r="BM14" s="38"/>
    </row>
    <row r="15" spans="1:65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7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8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3"/>
        <v>84.67400508044031</v>
      </c>
      <c r="AW15" s="34">
        <v>694</v>
      </c>
      <c r="AX15" s="34">
        <v>800</v>
      </c>
      <c r="AY15" s="34">
        <f t="shared" si="4"/>
        <v>115.27377521613833</v>
      </c>
      <c r="AZ15" s="34">
        <v>3901</v>
      </c>
      <c r="BA15" s="34">
        <v>1700</v>
      </c>
      <c r="BB15" s="34">
        <v>500</v>
      </c>
      <c r="BC15" s="34">
        <v>1200</v>
      </c>
      <c r="BD15" s="36">
        <f t="shared" si="2"/>
        <v>43.578569597539094</v>
      </c>
      <c r="BE15" s="34">
        <v>2700</v>
      </c>
      <c r="BF15" s="34">
        <v>9500</v>
      </c>
      <c r="BG15" s="32">
        <f t="shared" si="5"/>
        <v>351.85185185185185</v>
      </c>
      <c r="BH15" s="34">
        <v>574</v>
      </c>
      <c r="BI15" s="37"/>
      <c r="BJ15" s="34">
        <v>706</v>
      </c>
      <c r="BK15" s="36">
        <f t="shared" si="6"/>
        <v>31.497369486038032</v>
      </c>
      <c r="BL15" s="34"/>
      <c r="BM15" s="38">
        <v>150</v>
      </c>
    </row>
    <row r="16" spans="1:65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7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8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1662</v>
      </c>
      <c r="AV16" s="35">
        <f t="shared" si="3"/>
        <v>100</v>
      </c>
      <c r="AW16" s="34">
        <v>800</v>
      </c>
      <c r="AX16" s="34">
        <v>702</v>
      </c>
      <c r="AY16" s="34">
        <f t="shared" si="4"/>
        <v>87.75</v>
      </c>
      <c r="AZ16" s="34">
        <v>4900</v>
      </c>
      <c r="BA16" s="34">
        <v>5232</v>
      </c>
      <c r="BB16" s="34">
        <v>1742</v>
      </c>
      <c r="BC16" s="34">
        <v>1375</v>
      </c>
      <c r="BD16" s="36">
        <f t="shared" si="2"/>
        <v>106.77551020408163</v>
      </c>
      <c r="BE16" s="34">
        <v>10250</v>
      </c>
      <c r="BF16" s="34">
        <v>2875</v>
      </c>
      <c r="BG16" s="32">
        <f t="shared" si="5"/>
        <v>28.04878048780488</v>
      </c>
      <c r="BH16" s="34">
        <v>1400</v>
      </c>
      <c r="BI16" s="37"/>
      <c r="BJ16" s="34">
        <v>1316</v>
      </c>
      <c r="BK16" s="36">
        <f t="shared" si="6"/>
        <v>18.874450944991658</v>
      </c>
      <c r="BL16" s="34"/>
      <c r="BM16" s="44">
        <v>140</v>
      </c>
    </row>
    <row r="17" spans="1:65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7"/>
        <v>100</v>
      </c>
      <c r="K17" s="102">
        <v>0</v>
      </c>
      <c r="L17" s="101"/>
      <c r="M17" s="42"/>
      <c r="N17" s="101">
        <v>220</v>
      </c>
      <c r="O17" s="101"/>
      <c r="P17" s="101">
        <f t="shared" si="8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3"/>
        <v>100</v>
      </c>
      <c r="AW17" s="34">
        <v>210</v>
      </c>
      <c r="AX17" s="34">
        <v>200</v>
      </c>
      <c r="AY17" s="34">
        <f t="shared" si="4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2"/>
        <v>108</v>
      </c>
      <c r="BE17" s="34">
        <v>0</v>
      </c>
      <c r="BF17" s="34">
        <v>1000</v>
      </c>
      <c r="BG17" s="32" t="e">
        <f t="shared" si="5"/>
        <v>#DIV/0!</v>
      </c>
      <c r="BH17" s="34">
        <v>400</v>
      </c>
      <c r="BI17" s="37"/>
      <c r="BJ17" s="34">
        <v>254</v>
      </c>
      <c r="BK17" s="36">
        <f t="shared" si="6"/>
        <v>45.013320703333136</v>
      </c>
      <c r="BL17" s="34"/>
      <c r="BM17" s="38"/>
    </row>
    <row r="18" spans="1:65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7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8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 t="shared" si="3"/>
        <v>96.531413612565444</v>
      </c>
      <c r="AW18" s="34">
        <v>300</v>
      </c>
      <c r="AX18" s="34">
        <v>362</v>
      </c>
      <c r="AY18" s="34">
        <f t="shared" si="4"/>
        <v>120.66666666666667</v>
      </c>
      <c r="AZ18" s="34">
        <v>1000</v>
      </c>
      <c r="BA18" s="34">
        <v>1513</v>
      </c>
      <c r="BB18" s="34"/>
      <c r="BC18" s="34">
        <v>513</v>
      </c>
      <c r="BD18" s="36">
        <f t="shared" si="2"/>
        <v>151.29999999999998</v>
      </c>
      <c r="BE18" s="34">
        <v>2620</v>
      </c>
      <c r="BF18" s="34">
        <v>1100</v>
      </c>
      <c r="BG18" s="32">
        <f t="shared" si="5"/>
        <v>41.984732824427482</v>
      </c>
      <c r="BH18" s="34">
        <v>315</v>
      </c>
      <c r="BI18" s="37"/>
      <c r="BJ18" s="34">
        <v>380</v>
      </c>
      <c r="BK18" s="36">
        <f t="shared" si="6"/>
        <v>21.741899485555997</v>
      </c>
      <c r="BL18" s="34">
        <v>70</v>
      </c>
      <c r="BM18" s="38"/>
    </row>
    <row r="19" spans="1:65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7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8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3"/>
        <v>81.355932203389841</v>
      </c>
      <c r="AW19" s="34">
        <v>260</v>
      </c>
      <c r="AX19" s="34">
        <v>127</v>
      </c>
      <c r="AY19" s="34">
        <f t="shared" si="4"/>
        <v>48.846153846153847</v>
      </c>
      <c r="AZ19" s="34">
        <v>350</v>
      </c>
      <c r="BA19" s="34"/>
      <c r="BB19" s="34"/>
      <c r="BC19" s="34"/>
      <c r="BD19" s="36">
        <f t="shared" si="2"/>
        <v>0</v>
      </c>
      <c r="BE19" s="34">
        <v>2620</v>
      </c>
      <c r="BF19" s="34">
        <v>2720</v>
      </c>
      <c r="BG19" s="32">
        <f t="shared" si="5"/>
        <v>103.81679389312977</v>
      </c>
      <c r="BH19" s="34">
        <v>300</v>
      </c>
      <c r="BI19" s="37"/>
      <c r="BJ19" s="34">
        <v>257</v>
      </c>
      <c r="BK19" s="36">
        <f t="shared" si="6"/>
        <v>16.547482519528391</v>
      </c>
      <c r="BL19" s="34"/>
      <c r="BM19" s="38"/>
    </row>
    <row r="20" spans="1:65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7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8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3"/>
        <v>75.268817204301072</v>
      </c>
      <c r="AW20" s="34">
        <v>108</v>
      </c>
      <c r="AX20" s="34">
        <v>131</v>
      </c>
      <c r="AY20" s="34">
        <f t="shared" si="4"/>
        <v>121.2962962962963</v>
      </c>
      <c r="AZ20" s="34"/>
      <c r="BA20" s="34"/>
      <c r="BB20" s="34"/>
      <c r="BC20" s="34"/>
      <c r="BD20" s="36" t="e">
        <f t="shared" si="2"/>
        <v>#DIV/0!</v>
      </c>
      <c r="BE20" s="34">
        <v>2358</v>
      </c>
      <c r="BF20" s="34">
        <v>1310</v>
      </c>
      <c r="BG20" s="32">
        <f t="shared" si="5"/>
        <v>55.555555555555557</v>
      </c>
      <c r="BH20" s="34">
        <v>100</v>
      </c>
      <c r="BI20" s="37"/>
      <c r="BJ20" s="34">
        <v>135</v>
      </c>
      <c r="BK20" s="36">
        <f t="shared" si="6"/>
        <v>17.499498746867165</v>
      </c>
      <c r="BL20" s="34"/>
      <c r="BM20" s="38"/>
    </row>
    <row r="21" spans="1:65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7"/>
        <v>0</v>
      </c>
      <c r="K21" s="23">
        <v>0</v>
      </c>
      <c r="L21" s="20"/>
      <c r="M21" s="22"/>
      <c r="N21" s="20">
        <v>569</v>
      </c>
      <c r="O21" s="20"/>
      <c r="P21" s="20">
        <f t="shared" si="8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3"/>
        <v>100</v>
      </c>
      <c r="AW21" s="34"/>
      <c r="AX21" s="34"/>
      <c r="AY21" s="34" t="e">
        <f t="shared" si="4"/>
        <v>#DIV/0!</v>
      </c>
      <c r="AZ21" s="34"/>
      <c r="BA21" s="34"/>
      <c r="BB21" s="34"/>
      <c r="BC21" s="34"/>
      <c r="BD21" s="36" t="e">
        <f t="shared" si="2"/>
        <v>#DIV/0!</v>
      </c>
      <c r="BE21" s="34">
        <v>0</v>
      </c>
      <c r="BF21" s="34"/>
      <c r="BG21" s="32" t="e">
        <f t="shared" si="5"/>
        <v>#DIV/0!</v>
      </c>
      <c r="BH21" s="34"/>
      <c r="BI21" s="37"/>
      <c r="BJ21" s="34"/>
      <c r="BK21" s="36" t="e">
        <f t="shared" si="6"/>
        <v>#DIV/0!</v>
      </c>
      <c r="BL21" s="34"/>
      <c r="BM21" s="38"/>
    </row>
    <row r="22" spans="1:65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7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8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3"/>
        <v>96.029495178672718</v>
      </c>
      <c r="AW22" s="34">
        <v>360</v>
      </c>
      <c r="AX22" s="34">
        <v>770</v>
      </c>
      <c r="AY22" s="34">
        <f t="shared" si="4"/>
        <v>213.88888888888889</v>
      </c>
      <c r="AZ22" s="34">
        <v>1500</v>
      </c>
      <c r="BA22" s="34">
        <v>490</v>
      </c>
      <c r="BB22" s="34">
        <v>490</v>
      </c>
      <c r="BC22" s="34"/>
      <c r="BD22" s="36">
        <f t="shared" si="2"/>
        <v>32.666666666666664</v>
      </c>
      <c r="BE22" s="34">
        <v>0</v>
      </c>
      <c r="BF22" s="34"/>
      <c r="BG22" s="32" t="e">
        <f t="shared" si="5"/>
        <v>#DIV/0!</v>
      </c>
      <c r="BH22" s="34">
        <v>100</v>
      </c>
      <c r="BI22" s="37"/>
      <c r="BJ22" s="34">
        <v>217</v>
      </c>
      <c r="BK22" s="36">
        <f t="shared" si="6"/>
        <v>23.645161290322584</v>
      </c>
      <c r="BL22" s="34"/>
      <c r="BM22" s="38"/>
    </row>
    <row r="23" spans="1:65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7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8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570</v>
      </c>
      <c r="AV23" s="35">
        <f t="shared" si="3"/>
        <v>40.169133192389005</v>
      </c>
      <c r="AW23" s="34">
        <v>370</v>
      </c>
      <c r="AX23" s="34">
        <v>421</v>
      </c>
      <c r="AY23" s="34">
        <f t="shared" si="4"/>
        <v>113.78378378378378</v>
      </c>
      <c r="AZ23" s="34">
        <v>4500</v>
      </c>
      <c r="BA23" s="34">
        <v>3076</v>
      </c>
      <c r="BB23" s="34"/>
      <c r="BC23" s="34"/>
      <c r="BD23" s="36">
        <f t="shared" si="2"/>
        <v>68.355555555555554</v>
      </c>
      <c r="BE23" s="34">
        <v>1625</v>
      </c>
      <c r="BF23" s="34"/>
      <c r="BG23" s="32">
        <f t="shared" si="5"/>
        <v>0</v>
      </c>
      <c r="BH23" s="34">
        <v>60</v>
      </c>
      <c r="BI23" s="37"/>
      <c r="BJ23" s="34">
        <v>415</v>
      </c>
      <c r="BK23" s="36">
        <f t="shared" si="6"/>
        <v>29.76602409638555</v>
      </c>
      <c r="BL23" s="34"/>
      <c r="BM23" s="38"/>
    </row>
    <row r="24" spans="1:65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120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120"/>
      <c r="X24" s="48"/>
      <c r="Y24" s="120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3"/>
        <v>0</v>
      </c>
      <c r="AW24" s="34"/>
      <c r="AX24" s="34"/>
      <c r="AY24" s="34" t="e">
        <f t="shared" si="4"/>
        <v>#DIV/0!</v>
      </c>
      <c r="AZ24" s="34"/>
      <c r="BA24" s="34"/>
      <c r="BB24" s="34"/>
      <c r="BC24" s="34"/>
      <c r="BD24" s="36" t="e">
        <f t="shared" si="2"/>
        <v>#DIV/0!</v>
      </c>
      <c r="BE24" s="34"/>
      <c r="BF24" s="34"/>
      <c r="BG24" s="32" t="e">
        <f t="shared" si="5"/>
        <v>#DIV/0!</v>
      </c>
      <c r="BH24" s="34"/>
      <c r="BI24" s="37"/>
      <c r="BJ24" s="34"/>
      <c r="BK24" s="36" t="e">
        <f t="shared" si="6"/>
        <v>#DIV/0!</v>
      </c>
      <c r="BL24" s="34"/>
      <c r="BM24" s="38"/>
    </row>
    <row r="25" spans="1:65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120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120"/>
      <c r="X25" s="48"/>
      <c r="Y25" s="120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35">
        <f t="shared" si="3"/>
        <v>100</v>
      </c>
      <c r="AW25" s="34"/>
      <c r="AX25" s="34">
        <v>335</v>
      </c>
      <c r="AY25" s="34" t="e">
        <f t="shared" si="4"/>
        <v>#DIV/0!</v>
      </c>
      <c r="AZ25" s="34"/>
      <c r="BA25" s="34"/>
      <c r="BB25" s="34"/>
      <c r="BC25" s="34"/>
      <c r="BD25" s="36" t="e">
        <f t="shared" si="2"/>
        <v>#DIV/0!</v>
      </c>
      <c r="BE25" s="34"/>
      <c r="BF25" s="34"/>
      <c r="BG25" s="32" t="e">
        <f t="shared" si="5"/>
        <v>#DIV/0!</v>
      </c>
      <c r="BH25" s="34"/>
      <c r="BI25" s="37"/>
      <c r="BJ25" s="34"/>
      <c r="BK25" s="36" t="e">
        <f t="shared" si="6"/>
        <v>#DIV/0!</v>
      </c>
      <c r="BL25" s="34"/>
      <c r="BM25" s="38"/>
    </row>
    <row r="26" spans="1:65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62">
        <v>185</v>
      </c>
      <c r="AU26" s="63">
        <v>185</v>
      </c>
      <c r="AV26" s="35">
        <f t="shared" si="3"/>
        <v>100</v>
      </c>
      <c r="AW26" s="62"/>
      <c r="AX26" s="62"/>
      <c r="AY26" s="34" t="e">
        <f t="shared" si="4"/>
        <v>#DIV/0!</v>
      </c>
      <c r="AZ26" s="62"/>
      <c r="BA26" s="62">
        <v>1600</v>
      </c>
      <c r="BB26" s="62"/>
      <c r="BC26" s="62"/>
      <c r="BD26" s="36" t="e">
        <f t="shared" si="2"/>
        <v>#DIV/0!</v>
      </c>
      <c r="BE26" s="62"/>
      <c r="BF26" s="62"/>
      <c r="BG26" s="32" t="e">
        <f t="shared" si="5"/>
        <v>#DIV/0!</v>
      </c>
      <c r="BH26" s="62"/>
      <c r="BI26" s="64"/>
      <c r="BJ26" s="64"/>
      <c r="BK26" s="36" t="e">
        <f t="shared" si="6"/>
        <v>#DIV/0!</v>
      </c>
      <c r="BL26" s="62"/>
      <c r="BM26" s="65"/>
    </row>
    <row r="27" spans="1:65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69">
        <f t="shared" si="10"/>
        <v>23928</v>
      </c>
      <c r="AV27" s="35">
        <f t="shared" si="3"/>
        <v>90.591754060500506</v>
      </c>
      <c r="AW27" s="69">
        <f t="shared" si="10"/>
        <v>10366</v>
      </c>
      <c r="AX27" s="69">
        <f t="shared" si="10"/>
        <v>9119</v>
      </c>
      <c r="AY27" s="34">
        <f t="shared" si="4"/>
        <v>87.970287478294424</v>
      </c>
      <c r="AZ27" s="69">
        <f t="shared" si="10"/>
        <v>72233</v>
      </c>
      <c r="BA27" s="71">
        <f t="shared" si="10"/>
        <v>76954</v>
      </c>
      <c r="BB27" s="72">
        <f t="shared" si="10"/>
        <v>12117</v>
      </c>
      <c r="BC27" s="72">
        <f t="shared" si="10"/>
        <v>25062</v>
      </c>
      <c r="BD27" s="36">
        <f t="shared" si="2"/>
        <v>106.5357938892196</v>
      </c>
      <c r="BE27" s="73">
        <f>SUM(BE5:BE26)</f>
        <v>70299</v>
      </c>
      <c r="BF27" s="73">
        <f t="shared" ref="BF27:BI27" si="11">SUM(BF5:BF26)</f>
        <v>23925</v>
      </c>
      <c r="BG27" s="34">
        <f t="shared" si="5"/>
        <v>34.033201041266594</v>
      </c>
      <c r="BH27" s="73">
        <f t="shared" si="11"/>
        <v>10630</v>
      </c>
      <c r="BI27" s="73">
        <f t="shared" si="11"/>
        <v>0</v>
      </c>
      <c r="BJ27" s="73">
        <f>SUM(BJ5:BJ26)</f>
        <v>13560</v>
      </c>
      <c r="BK27" s="36">
        <f t="shared" si="6"/>
        <v>24.709350977000021</v>
      </c>
      <c r="BL27" s="73">
        <f>SUM(BL5:BL26)</f>
        <v>1530</v>
      </c>
      <c r="BM27" s="73">
        <f>SUM(BM5:BM26)</f>
        <v>370</v>
      </c>
    </row>
    <row r="28" spans="1:65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62">
        <v>15</v>
      </c>
      <c r="AM28" s="62">
        <v>15</v>
      </c>
      <c r="AN28" s="62">
        <v>13</v>
      </c>
      <c r="AO28" s="62">
        <v>5</v>
      </c>
      <c r="AP28" s="62">
        <v>20</v>
      </c>
      <c r="AQ28" s="62">
        <v>10</v>
      </c>
      <c r="AR28" s="62"/>
      <c r="AS28" s="61"/>
      <c r="AT28" s="83">
        <v>8554</v>
      </c>
      <c r="AU28" s="63">
        <v>8150</v>
      </c>
      <c r="AV28" s="35">
        <f t="shared" si="3"/>
        <v>95.277063362169741</v>
      </c>
      <c r="AW28" s="62">
        <v>2000</v>
      </c>
      <c r="AX28" s="62">
        <v>3000</v>
      </c>
      <c r="AY28" s="34">
        <f t="shared" si="4"/>
        <v>150</v>
      </c>
      <c r="AZ28" s="62">
        <v>4420</v>
      </c>
      <c r="BA28" s="62">
        <v>4500</v>
      </c>
      <c r="BB28" s="62">
        <v>800</v>
      </c>
      <c r="BC28" s="62"/>
      <c r="BD28" s="36">
        <f t="shared" si="2"/>
        <v>101.80995475113122</v>
      </c>
      <c r="BE28" s="62">
        <v>9400</v>
      </c>
      <c r="BF28" s="62">
        <v>7000</v>
      </c>
      <c r="BG28" s="34">
        <f t="shared" si="5"/>
        <v>74.468085106382972</v>
      </c>
      <c r="BH28" s="62">
        <v>2000</v>
      </c>
      <c r="BI28" s="64"/>
      <c r="BJ28" s="62">
        <v>2411</v>
      </c>
      <c r="BK28" s="36">
        <f t="shared" si="6"/>
        <v>15.87460979283547</v>
      </c>
      <c r="BL28" s="62"/>
      <c r="BM28" s="65"/>
    </row>
    <row r="29" spans="1:65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7">
        <f t="shared" si="12"/>
        <v>32078</v>
      </c>
      <c r="AV29" s="35">
        <f t="shared" si="3"/>
        <v>91.737924328652724</v>
      </c>
      <c r="AW29" s="87">
        <f t="shared" si="12"/>
        <v>12366</v>
      </c>
      <c r="AX29" s="87">
        <f t="shared" si="12"/>
        <v>12119</v>
      </c>
      <c r="AY29" s="34">
        <f t="shared" si="4"/>
        <v>98.002587740579003</v>
      </c>
      <c r="AZ29" s="87">
        <f t="shared" si="12"/>
        <v>76653</v>
      </c>
      <c r="BA29" s="88">
        <f t="shared" si="12"/>
        <v>81454</v>
      </c>
      <c r="BB29" s="85">
        <f t="shared" si="12"/>
        <v>12917</v>
      </c>
      <c r="BC29" s="89">
        <f t="shared" si="12"/>
        <v>25062</v>
      </c>
      <c r="BD29" s="36">
        <f t="shared" si="2"/>
        <v>106.26329041263878</v>
      </c>
      <c r="BE29" s="85">
        <f t="shared" si="12"/>
        <v>79699</v>
      </c>
      <c r="BF29" s="85">
        <f t="shared" si="12"/>
        <v>30925</v>
      </c>
      <c r="BG29" s="34">
        <f t="shared" si="5"/>
        <v>38.802243440946562</v>
      </c>
      <c r="BH29" s="85">
        <f t="shared" si="12"/>
        <v>12630</v>
      </c>
      <c r="BI29" s="89">
        <f t="shared" si="12"/>
        <v>0</v>
      </c>
      <c r="BJ29" s="85">
        <f>SUM(BJ27:BJ28)</f>
        <v>15971</v>
      </c>
      <c r="BK29" s="36">
        <f t="shared" si="6"/>
        <v>23.375648579215245</v>
      </c>
      <c r="BL29" s="85">
        <f>SUM(BL27:BL28)</f>
        <v>1530</v>
      </c>
      <c r="BM29" s="85">
        <f>SUM(BM27:BM28)</f>
        <v>370</v>
      </c>
    </row>
    <row r="30" spans="1:65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25683</v>
      </c>
      <c r="AV30" s="35">
        <f t="shared" si="3"/>
        <v>90.893969422423567</v>
      </c>
      <c r="AW30" s="73">
        <v>10000</v>
      </c>
      <c r="AX30" s="73">
        <v>10944</v>
      </c>
      <c r="AY30" s="34">
        <f t="shared" si="4"/>
        <v>109.44</v>
      </c>
      <c r="AZ30" s="73">
        <v>58700</v>
      </c>
      <c r="BA30" s="73">
        <v>88165</v>
      </c>
      <c r="BB30" s="73">
        <v>13838</v>
      </c>
      <c r="BC30" s="73">
        <v>15706</v>
      </c>
      <c r="BD30" s="36">
        <f t="shared" si="2"/>
        <v>150.19591141396933</v>
      </c>
      <c r="BE30" s="73">
        <v>77935</v>
      </c>
      <c r="BF30" s="73">
        <v>38597</v>
      </c>
      <c r="BG30" s="34">
        <f t="shared" si="5"/>
        <v>49.524603836530439</v>
      </c>
      <c r="BH30" s="73"/>
      <c r="BI30" s="73"/>
      <c r="BJ30" s="73">
        <v>13562</v>
      </c>
      <c r="BK30" s="36">
        <f t="shared" si="6"/>
        <v>29.586015436763269</v>
      </c>
      <c r="BL30" s="62"/>
      <c r="BM30" s="65"/>
    </row>
    <row r="31" spans="1:65" ht="18" x14ac:dyDescent="0.35">
      <c r="A31" s="92"/>
      <c r="B31" s="93"/>
    </row>
    <row r="32" spans="1:65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8">
    <mergeCell ref="AB32:AZ32"/>
    <mergeCell ref="BJ2:BJ4"/>
    <mergeCell ref="BK2:BK4"/>
    <mergeCell ref="BL2:BL4"/>
    <mergeCell ref="BM2:BM4"/>
    <mergeCell ref="BE2:BG3"/>
    <mergeCell ref="BH2:BI3"/>
    <mergeCell ref="AF2:AF4"/>
    <mergeCell ref="AL3:AM3"/>
    <mergeCell ref="AN3:AO3"/>
    <mergeCell ref="AP3:AQ3"/>
    <mergeCell ref="AR3:AS3"/>
    <mergeCell ref="BB2:BB3"/>
    <mergeCell ref="BC2:BC3"/>
    <mergeCell ref="BD2:BD3"/>
    <mergeCell ref="AG2:AG4"/>
    <mergeCell ref="C3:C4"/>
    <mergeCell ref="D3:D4"/>
    <mergeCell ref="E3:G3"/>
    <mergeCell ref="H3:J3"/>
    <mergeCell ref="K3:M3"/>
    <mergeCell ref="S2:Z2"/>
    <mergeCell ref="AB2:AB4"/>
    <mergeCell ref="AC2:AC4"/>
    <mergeCell ref="AD2:AD4"/>
    <mergeCell ref="AE2:AE4"/>
    <mergeCell ref="Y3:Z3"/>
    <mergeCell ref="AH2:AI3"/>
    <mergeCell ref="AJ2:AK3"/>
    <mergeCell ref="AL2:AS2"/>
    <mergeCell ref="AT2:AV3"/>
    <mergeCell ref="AW2:AY3"/>
    <mergeCell ref="AH1:AS1"/>
    <mergeCell ref="AU1:BK1"/>
    <mergeCell ref="A2:A4"/>
    <mergeCell ref="B2:B4"/>
    <mergeCell ref="C2:D2"/>
    <mergeCell ref="E2:J2"/>
    <mergeCell ref="K2:P2"/>
    <mergeCell ref="Q2:Q4"/>
    <mergeCell ref="R2:R4"/>
    <mergeCell ref="S3:T3"/>
    <mergeCell ref="U3:U4"/>
    <mergeCell ref="V3:V4"/>
    <mergeCell ref="W3:X3"/>
    <mergeCell ref="A1:Z1"/>
    <mergeCell ref="N3:P3"/>
    <mergeCell ref="AZ2:BA3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view="pageBreakPreview" zoomScale="60" zoomScaleNormal="60" workbookViewId="0">
      <selection activeCell="BF15" sqref="BF15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0" customWidth="1"/>
    <col min="51" max="51" width="7.44140625" customWidth="1"/>
    <col min="52" max="52" width="8.6640625" customWidth="1"/>
    <col min="53" max="53" width="11.332031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  <col min="64" max="64" width="8.21875" customWidth="1"/>
  </cols>
  <sheetData>
    <row r="1" spans="1:65" ht="43.95" customHeight="1" x14ac:dyDescent="0.25">
      <c r="A1" s="278" t="s">
        <v>75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123"/>
      <c r="AB1" s="123"/>
      <c r="AC1" s="123"/>
      <c r="AD1" s="123"/>
      <c r="AE1" s="123"/>
      <c r="AF1" s="123"/>
      <c r="AG1" s="123"/>
      <c r="AH1" s="259" t="str">
        <f>A1</f>
        <v>Оперативные данные о ходе полевых работ Можгинский район на 07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07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5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119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  <c r="BL2" s="295" t="s">
        <v>24</v>
      </c>
      <c r="BM2" s="292" t="s">
        <v>25</v>
      </c>
    </row>
    <row r="3" spans="1:65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  <c r="BL3" s="296"/>
      <c r="BM3" s="293"/>
    </row>
    <row r="4" spans="1:65" s="3" customFormat="1" ht="28.95" customHeight="1" x14ac:dyDescent="0.25">
      <c r="A4" s="263"/>
      <c r="B4" s="266"/>
      <c r="C4" s="275"/>
      <c r="D4" s="290"/>
      <c r="E4" s="5" t="s">
        <v>40</v>
      </c>
      <c r="F4" s="121" t="s">
        <v>41</v>
      </c>
      <c r="G4" s="121" t="s">
        <v>32</v>
      </c>
      <c r="H4" s="7" t="s">
        <v>40</v>
      </c>
      <c r="I4" s="121" t="s">
        <v>41</v>
      </c>
      <c r="J4" s="121" t="s">
        <v>32</v>
      </c>
      <c r="K4" s="7" t="s">
        <v>40</v>
      </c>
      <c r="L4" s="121" t="s">
        <v>41</v>
      </c>
      <c r="M4" s="121" t="s">
        <v>32</v>
      </c>
      <c r="N4" s="8" t="s">
        <v>40</v>
      </c>
      <c r="O4" s="118" t="s">
        <v>41</v>
      </c>
      <c r="P4" s="118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122"/>
      <c r="AM4" s="122" t="s">
        <v>41</v>
      </c>
      <c r="AN4" s="122" t="s">
        <v>40</v>
      </c>
      <c r="AO4" s="122" t="s">
        <v>41</v>
      </c>
      <c r="AP4" s="122" t="s">
        <v>40</v>
      </c>
      <c r="AQ4" s="122" t="s">
        <v>41</v>
      </c>
      <c r="AR4" s="122" t="s">
        <v>40</v>
      </c>
      <c r="AS4" s="17" t="s">
        <v>41</v>
      </c>
      <c r="AT4" s="122" t="s">
        <v>40</v>
      </c>
      <c r="AU4" s="17" t="s">
        <v>41</v>
      </c>
      <c r="AV4" s="17" t="s">
        <v>32</v>
      </c>
      <c r="AW4" s="122" t="s">
        <v>40</v>
      </c>
      <c r="AX4" s="122" t="s">
        <v>41</v>
      </c>
      <c r="AY4" s="17" t="s">
        <v>32</v>
      </c>
      <c r="AZ4" s="122" t="s">
        <v>40</v>
      </c>
      <c r="BA4" s="122" t="s">
        <v>41</v>
      </c>
      <c r="BB4" s="122" t="s">
        <v>41</v>
      </c>
      <c r="BC4" s="122" t="s">
        <v>41</v>
      </c>
      <c r="BD4" s="17" t="s">
        <v>32</v>
      </c>
      <c r="BE4" s="122" t="s">
        <v>40</v>
      </c>
      <c r="BF4" s="122" t="s">
        <v>41</v>
      </c>
      <c r="BG4" s="17" t="s">
        <v>32</v>
      </c>
      <c r="BH4" s="122" t="s">
        <v>40</v>
      </c>
      <c r="BI4" s="122" t="s">
        <v>41</v>
      </c>
      <c r="BJ4" s="294"/>
      <c r="BK4" s="294"/>
      <c r="BL4" s="297"/>
      <c r="BM4" s="294"/>
    </row>
    <row r="5" spans="1:65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120">
        <v>4842</v>
      </c>
      <c r="T5" s="27">
        <v>4842</v>
      </c>
      <c r="U5" s="28">
        <f t="shared" ref="U5:U29" si="1">T5/S5*100</f>
        <v>100</v>
      </c>
      <c r="V5" s="29"/>
      <c r="W5" s="120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4248</v>
      </c>
      <c r="AV5" s="35">
        <f>AU5/AT5*100</f>
        <v>100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25346</v>
      </c>
      <c r="BB5" s="34"/>
      <c r="BC5" s="34">
        <v>12263</v>
      </c>
      <c r="BD5" s="117">
        <f t="shared" ref="BD5:BD30" si="2">BA5/AZ5*100</f>
        <v>115.2090909090909</v>
      </c>
      <c r="BE5" s="34">
        <v>17816</v>
      </c>
      <c r="BF5" s="32"/>
      <c r="BG5" s="32">
        <f>BF5/BE5*100</f>
        <v>0</v>
      </c>
      <c r="BH5" s="34">
        <v>2800</v>
      </c>
      <c r="BI5" s="37"/>
      <c r="BJ5" s="34">
        <v>3513</v>
      </c>
      <c r="BK5" s="36">
        <f>((AX5*0.45) + (BA5*0.34) + (BF5/1.33*0.18) + (BI5*0.2))/BJ5*10</f>
        <v>26.133191004839173</v>
      </c>
      <c r="BL5" s="34">
        <v>800</v>
      </c>
      <c r="BM5" s="38"/>
    </row>
    <row r="6" spans="1:65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 t="e">
        <f t="shared" ref="AV6:AV30" si="3">AU6/AT6*100</f>
        <v>#DIV/0!</v>
      </c>
      <c r="AW6" s="34">
        <v>0</v>
      </c>
      <c r="AX6" s="34"/>
      <c r="AY6" s="34" t="e">
        <f t="shared" ref="AY6:AY30" si="4">AX6/AW6*100</f>
        <v>#DIV/0!</v>
      </c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5">BF6/BE6*100</f>
        <v>#DIV/0!</v>
      </c>
      <c r="BH6" s="34">
        <v>0</v>
      </c>
      <c r="BI6" s="37"/>
      <c r="BJ6" s="34"/>
      <c r="BK6" s="36" t="e">
        <f t="shared" ref="BK6:BK30" si="6">((AX6*0.45) + (BA6*0.34) + (BF6/1.33*0.18) + (BI6*0.2))/BJ6*10</f>
        <v>#DIV/0!</v>
      </c>
      <c r="BL6" s="34"/>
      <c r="BM6" s="38"/>
    </row>
    <row r="7" spans="1:65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7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8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si="3"/>
        <v>96.269554753309265</v>
      </c>
      <c r="AW7" s="34">
        <v>800</v>
      </c>
      <c r="AX7" s="34">
        <v>750</v>
      </c>
      <c r="AY7" s="34">
        <f t="shared" si="4"/>
        <v>93.75</v>
      </c>
      <c r="AZ7" s="34">
        <v>9500</v>
      </c>
      <c r="BA7" s="34">
        <v>10853</v>
      </c>
      <c r="BB7" s="34">
        <v>1375</v>
      </c>
      <c r="BC7" s="34">
        <v>1500</v>
      </c>
      <c r="BD7" s="36">
        <f t="shared" si="2"/>
        <v>114.2421052631579</v>
      </c>
      <c r="BE7" s="34">
        <v>9100</v>
      </c>
      <c r="BF7" s="34"/>
      <c r="BG7" s="32">
        <f t="shared" si="5"/>
        <v>0</v>
      </c>
      <c r="BH7" s="34">
        <v>1000</v>
      </c>
      <c r="BI7" s="37"/>
      <c r="BJ7" s="34">
        <v>1470</v>
      </c>
      <c r="BK7" s="36">
        <f t="shared" si="6"/>
        <v>27.398095238095237</v>
      </c>
      <c r="BL7" s="34">
        <v>190</v>
      </c>
      <c r="BM7" s="38"/>
    </row>
    <row r="8" spans="1:65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7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8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1023</v>
      </c>
      <c r="AV8" s="35">
        <f t="shared" si="3"/>
        <v>82.968369829683695</v>
      </c>
      <c r="AW8" s="34">
        <v>371</v>
      </c>
      <c r="AX8" s="34">
        <v>371</v>
      </c>
      <c r="AY8" s="34">
        <f t="shared" si="4"/>
        <v>100</v>
      </c>
      <c r="AZ8" s="34">
        <v>1400</v>
      </c>
      <c r="BA8" s="34">
        <v>1880</v>
      </c>
      <c r="BB8" s="34"/>
      <c r="BC8" s="34">
        <v>730</v>
      </c>
      <c r="BD8" s="36">
        <f t="shared" si="2"/>
        <v>134.28571428571428</v>
      </c>
      <c r="BE8" s="34">
        <v>2700</v>
      </c>
      <c r="BF8" s="34">
        <v>1000</v>
      </c>
      <c r="BG8" s="32">
        <f t="shared" si="5"/>
        <v>37.037037037037038</v>
      </c>
      <c r="BH8" s="34">
        <v>300</v>
      </c>
      <c r="BI8" s="37"/>
      <c r="BJ8" s="34">
        <v>450</v>
      </c>
      <c r="BK8" s="36">
        <f t="shared" si="6"/>
        <v>20.921963241436927</v>
      </c>
      <c r="BL8" s="34">
        <v>120</v>
      </c>
      <c r="BM8" s="38"/>
    </row>
    <row r="9" spans="1:65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7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8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1349</v>
      </c>
      <c r="AV9" s="51">
        <f t="shared" si="3"/>
        <v>100</v>
      </c>
      <c r="AW9" s="34">
        <v>1000</v>
      </c>
      <c r="AX9" s="34">
        <v>610</v>
      </c>
      <c r="AY9" s="34">
        <f t="shared" si="4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2"/>
        <v>188.94285714285715</v>
      </c>
      <c r="BE9" s="34">
        <v>5000</v>
      </c>
      <c r="BF9" s="34"/>
      <c r="BG9" s="32">
        <f t="shared" si="5"/>
        <v>0</v>
      </c>
      <c r="BH9" s="34">
        <v>1000</v>
      </c>
      <c r="BI9" s="37"/>
      <c r="BJ9" s="34">
        <v>957</v>
      </c>
      <c r="BK9" s="36">
        <f t="shared" si="6"/>
        <v>26.362800417972831</v>
      </c>
      <c r="BL9" s="34"/>
      <c r="BM9" s="38"/>
    </row>
    <row r="10" spans="1:65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7"/>
        <v>100</v>
      </c>
      <c r="K10" s="23">
        <v>0</v>
      </c>
      <c r="L10" s="20"/>
      <c r="M10" s="22"/>
      <c r="N10" s="20">
        <v>655</v>
      </c>
      <c r="O10" s="20"/>
      <c r="P10" s="20">
        <f t="shared" si="8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3"/>
        <v>90.649350649350652</v>
      </c>
      <c r="AW10" s="34">
        <v>310</v>
      </c>
      <c r="AX10" s="34">
        <v>183</v>
      </c>
      <c r="AY10" s="34">
        <f t="shared" si="4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2"/>
        <v>87.31481481481481</v>
      </c>
      <c r="BE10" s="34">
        <v>0</v>
      </c>
      <c r="BF10" s="34"/>
      <c r="BG10" s="32" t="e">
        <f t="shared" si="5"/>
        <v>#DIV/0!</v>
      </c>
      <c r="BH10" s="34">
        <v>300</v>
      </c>
      <c r="BI10" s="37"/>
      <c r="BJ10" s="34">
        <v>651</v>
      </c>
      <c r="BK10" s="36">
        <f t="shared" si="6"/>
        <v>25.89016897081413</v>
      </c>
      <c r="BL10" s="34"/>
      <c r="BM10" s="38"/>
    </row>
    <row r="11" spans="1:65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7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8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3"/>
        <v>87.677725118483409</v>
      </c>
      <c r="AW11" s="34">
        <v>258</v>
      </c>
      <c r="AX11" s="34">
        <v>350</v>
      </c>
      <c r="AY11" s="34">
        <f t="shared" si="4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2"/>
        <v>160</v>
      </c>
      <c r="BE11" s="34">
        <v>2660</v>
      </c>
      <c r="BF11" s="34"/>
      <c r="BG11" s="32">
        <f t="shared" si="5"/>
        <v>0</v>
      </c>
      <c r="BH11" s="34">
        <v>400</v>
      </c>
      <c r="BI11" s="37"/>
      <c r="BJ11" s="34">
        <v>436</v>
      </c>
      <c r="BK11" s="36">
        <f t="shared" si="6"/>
        <v>12.970183486238531</v>
      </c>
      <c r="BL11" s="34">
        <v>50</v>
      </c>
      <c r="BM11" s="38">
        <v>80</v>
      </c>
    </row>
    <row r="12" spans="1:65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7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8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3"/>
        <v>100</v>
      </c>
      <c r="AW12" s="34">
        <v>1366</v>
      </c>
      <c r="AX12" s="34">
        <v>534</v>
      </c>
      <c r="AY12" s="34">
        <f t="shared" si="4"/>
        <v>39.092240117130302</v>
      </c>
      <c r="AZ12" s="34">
        <v>4252</v>
      </c>
      <c r="BA12" s="34">
        <v>3529</v>
      </c>
      <c r="BB12" s="34">
        <v>1642</v>
      </c>
      <c r="BC12" s="34">
        <v>1113</v>
      </c>
      <c r="BD12" s="36">
        <f t="shared" si="2"/>
        <v>82.99623706491063</v>
      </c>
      <c r="BE12" s="34">
        <v>7085</v>
      </c>
      <c r="BF12" s="34">
        <v>2500</v>
      </c>
      <c r="BG12" s="32">
        <f t="shared" si="5"/>
        <v>35.285815102328868</v>
      </c>
      <c r="BH12" s="34">
        <v>1046</v>
      </c>
      <c r="BI12" s="37"/>
      <c r="BJ12" s="34">
        <v>1365</v>
      </c>
      <c r="BK12" s="36">
        <f t="shared" si="6"/>
        <v>13.029346993858272</v>
      </c>
      <c r="BL12" s="34">
        <v>100</v>
      </c>
      <c r="BM12" s="38"/>
    </row>
    <row r="13" spans="1:65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7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8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3"/>
        <v>82.946250829462514</v>
      </c>
      <c r="AW13" s="34">
        <v>549</v>
      </c>
      <c r="AX13" s="34">
        <v>600</v>
      </c>
      <c r="AY13" s="34">
        <f t="shared" si="4"/>
        <v>109.28961748633881</v>
      </c>
      <c r="AZ13" s="34">
        <v>4500</v>
      </c>
      <c r="BA13" s="34">
        <v>5150</v>
      </c>
      <c r="BB13" s="34"/>
      <c r="BC13" s="34"/>
      <c r="BD13" s="36">
        <f t="shared" si="2"/>
        <v>114.44444444444444</v>
      </c>
      <c r="BE13" s="34">
        <v>0</v>
      </c>
      <c r="BF13" s="34"/>
      <c r="BG13" s="32" t="e">
        <f t="shared" si="5"/>
        <v>#DIV/0!</v>
      </c>
      <c r="BH13" s="34">
        <v>305</v>
      </c>
      <c r="BI13" s="37"/>
      <c r="BJ13" s="34">
        <v>450</v>
      </c>
      <c r="BK13" s="36">
        <f t="shared" si="6"/>
        <v>44.911111111111111</v>
      </c>
      <c r="BL13" s="34">
        <v>200</v>
      </c>
      <c r="BM13" s="38"/>
    </row>
    <row r="14" spans="1:65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7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8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3"/>
        <v>100</v>
      </c>
      <c r="AW14" s="34">
        <v>610</v>
      </c>
      <c r="AX14" s="34">
        <v>622</v>
      </c>
      <c r="AY14" s="34">
        <f t="shared" si="4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2"/>
        <v>59.517543859649123</v>
      </c>
      <c r="BE14" s="34">
        <v>3765</v>
      </c>
      <c r="BF14" s="34">
        <v>1920</v>
      </c>
      <c r="BG14" s="32">
        <f t="shared" si="5"/>
        <v>50.996015936254977</v>
      </c>
      <c r="BH14" s="34">
        <v>230</v>
      </c>
      <c r="BI14" s="37"/>
      <c r="BJ14" s="34">
        <v>588</v>
      </c>
      <c r="BK14" s="36">
        <f t="shared" si="6"/>
        <v>17.026014014628409</v>
      </c>
      <c r="BL14" s="34"/>
      <c r="BM14" s="38"/>
    </row>
    <row r="15" spans="1:65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7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8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3"/>
        <v>84.67400508044031</v>
      </c>
      <c r="AW15" s="34">
        <v>694</v>
      </c>
      <c r="AX15" s="34">
        <v>800</v>
      </c>
      <c r="AY15" s="34">
        <f t="shared" si="4"/>
        <v>115.27377521613833</v>
      </c>
      <c r="AZ15" s="34">
        <v>3901</v>
      </c>
      <c r="BA15" s="34">
        <v>1700</v>
      </c>
      <c r="BB15" s="34">
        <v>500</v>
      </c>
      <c r="BC15" s="34">
        <v>1200</v>
      </c>
      <c r="BD15" s="36">
        <f t="shared" si="2"/>
        <v>43.578569597539094</v>
      </c>
      <c r="BE15" s="34">
        <v>2700</v>
      </c>
      <c r="BF15" s="34">
        <v>9500</v>
      </c>
      <c r="BG15" s="32">
        <f t="shared" si="5"/>
        <v>351.85185185185185</v>
      </c>
      <c r="BH15" s="34">
        <v>574</v>
      </c>
      <c r="BI15" s="37"/>
      <c r="BJ15" s="34">
        <v>706</v>
      </c>
      <c r="BK15" s="36">
        <f t="shared" si="6"/>
        <v>31.497369486038032</v>
      </c>
      <c r="BL15" s="34"/>
      <c r="BM15" s="38">
        <v>150</v>
      </c>
    </row>
    <row r="16" spans="1:65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7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8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1662</v>
      </c>
      <c r="AV16" s="35">
        <f t="shared" si="3"/>
        <v>100</v>
      </c>
      <c r="AW16" s="34">
        <v>800</v>
      </c>
      <c r="AX16" s="34">
        <v>702</v>
      </c>
      <c r="AY16" s="34">
        <f t="shared" si="4"/>
        <v>87.75</v>
      </c>
      <c r="AZ16" s="34">
        <v>4900</v>
      </c>
      <c r="BA16" s="34">
        <v>5232</v>
      </c>
      <c r="BB16" s="34">
        <v>1742</v>
      </c>
      <c r="BC16" s="34">
        <v>1375</v>
      </c>
      <c r="BD16" s="36">
        <f t="shared" si="2"/>
        <v>106.77551020408163</v>
      </c>
      <c r="BE16" s="34">
        <v>10250</v>
      </c>
      <c r="BF16" s="34">
        <v>2875</v>
      </c>
      <c r="BG16" s="32">
        <f t="shared" si="5"/>
        <v>28.04878048780488</v>
      </c>
      <c r="BH16" s="34">
        <v>1400</v>
      </c>
      <c r="BI16" s="37"/>
      <c r="BJ16" s="34">
        <v>1316</v>
      </c>
      <c r="BK16" s="36">
        <f t="shared" si="6"/>
        <v>18.874450944991658</v>
      </c>
      <c r="BL16" s="34"/>
      <c r="BM16" s="44">
        <v>140</v>
      </c>
    </row>
    <row r="17" spans="1:65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7"/>
        <v>100</v>
      </c>
      <c r="K17" s="102">
        <v>0</v>
      </c>
      <c r="L17" s="101"/>
      <c r="M17" s="42"/>
      <c r="N17" s="101">
        <v>220</v>
      </c>
      <c r="O17" s="101"/>
      <c r="P17" s="101">
        <f t="shared" si="8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3"/>
        <v>100</v>
      </c>
      <c r="AW17" s="34">
        <v>210</v>
      </c>
      <c r="AX17" s="34">
        <v>200</v>
      </c>
      <c r="AY17" s="34">
        <f t="shared" si="4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2"/>
        <v>108</v>
      </c>
      <c r="BE17" s="34">
        <v>0</v>
      </c>
      <c r="BF17" s="34">
        <v>1000</v>
      </c>
      <c r="BG17" s="32" t="e">
        <f t="shared" si="5"/>
        <v>#DIV/0!</v>
      </c>
      <c r="BH17" s="34">
        <v>400</v>
      </c>
      <c r="BI17" s="37"/>
      <c r="BJ17" s="34">
        <v>254</v>
      </c>
      <c r="BK17" s="36">
        <f t="shared" si="6"/>
        <v>45.013320703333136</v>
      </c>
      <c r="BL17" s="34"/>
      <c r="BM17" s="38"/>
    </row>
    <row r="18" spans="1:65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7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8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 t="shared" si="3"/>
        <v>96.531413612565444</v>
      </c>
      <c r="AW18" s="34">
        <v>300</v>
      </c>
      <c r="AX18" s="34">
        <v>362</v>
      </c>
      <c r="AY18" s="34">
        <f t="shared" si="4"/>
        <v>120.66666666666667</v>
      </c>
      <c r="AZ18" s="34">
        <v>1000</v>
      </c>
      <c r="BA18" s="34">
        <v>1513</v>
      </c>
      <c r="BB18" s="34"/>
      <c r="BC18" s="34">
        <v>513</v>
      </c>
      <c r="BD18" s="36">
        <f t="shared" si="2"/>
        <v>151.29999999999998</v>
      </c>
      <c r="BE18" s="34">
        <v>2620</v>
      </c>
      <c r="BF18" s="34">
        <v>1100</v>
      </c>
      <c r="BG18" s="32">
        <f t="shared" si="5"/>
        <v>41.984732824427482</v>
      </c>
      <c r="BH18" s="34">
        <v>315</v>
      </c>
      <c r="BI18" s="37"/>
      <c r="BJ18" s="34">
        <v>380</v>
      </c>
      <c r="BK18" s="36">
        <f t="shared" si="6"/>
        <v>21.741899485555997</v>
      </c>
      <c r="BL18" s="34">
        <v>70</v>
      </c>
      <c r="BM18" s="38"/>
    </row>
    <row r="19" spans="1:65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7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8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3"/>
        <v>81.355932203389841</v>
      </c>
      <c r="AW19" s="34">
        <v>260</v>
      </c>
      <c r="AX19" s="34">
        <v>127</v>
      </c>
      <c r="AY19" s="34">
        <f t="shared" si="4"/>
        <v>48.846153846153847</v>
      </c>
      <c r="AZ19" s="34">
        <v>350</v>
      </c>
      <c r="BA19" s="34"/>
      <c r="BB19" s="34"/>
      <c r="BC19" s="34"/>
      <c r="BD19" s="36">
        <f t="shared" si="2"/>
        <v>0</v>
      </c>
      <c r="BE19" s="34">
        <v>2620</v>
      </c>
      <c r="BF19" s="34">
        <v>2720</v>
      </c>
      <c r="BG19" s="32">
        <f t="shared" si="5"/>
        <v>103.81679389312977</v>
      </c>
      <c r="BH19" s="34">
        <v>300</v>
      </c>
      <c r="BI19" s="37"/>
      <c r="BJ19" s="34">
        <v>257</v>
      </c>
      <c r="BK19" s="36">
        <f t="shared" si="6"/>
        <v>16.547482519528391</v>
      </c>
      <c r="BL19" s="34"/>
      <c r="BM19" s="38"/>
    </row>
    <row r="20" spans="1:65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7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8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3"/>
        <v>75.268817204301072</v>
      </c>
      <c r="AW20" s="34">
        <v>108</v>
      </c>
      <c r="AX20" s="34">
        <v>131</v>
      </c>
      <c r="AY20" s="34">
        <f t="shared" si="4"/>
        <v>121.2962962962963</v>
      </c>
      <c r="AZ20" s="34"/>
      <c r="BA20" s="34"/>
      <c r="BB20" s="34"/>
      <c r="BC20" s="34"/>
      <c r="BD20" s="36" t="e">
        <f t="shared" si="2"/>
        <v>#DIV/0!</v>
      </c>
      <c r="BE20" s="34">
        <v>2358</v>
      </c>
      <c r="BF20" s="34">
        <v>1310</v>
      </c>
      <c r="BG20" s="32">
        <f t="shared" si="5"/>
        <v>55.555555555555557</v>
      </c>
      <c r="BH20" s="34">
        <v>100</v>
      </c>
      <c r="BI20" s="37"/>
      <c r="BJ20" s="34">
        <v>135</v>
      </c>
      <c r="BK20" s="36">
        <f t="shared" si="6"/>
        <v>17.499498746867165</v>
      </c>
      <c r="BL20" s="34"/>
      <c r="BM20" s="38"/>
    </row>
    <row r="21" spans="1:65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7"/>
        <v>0</v>
      </c>
      <c r="K21" s="23">
        <v>0</v>
      </c>
      <c r="L21" s="20"/>
      <c r="M21" s="22"/>
      <c r="N21" s="20">
        <v>569</v>
      </c>
      <c r="O21" s="20"/>
      <c r="P21" s="20">
        <f t="shared" si="8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3"/>
        <v>100</v>
      </c>
      <c r="AW21" s="34"/>
      <c r="AX21" s="34"/>
      <c r="AY21" s="34" t="e">
        <f t="shared" si="4"/>
        <v>#DIV/0!</v>
      </c>
      <c r="AZ21" s="34"/>
      <c r="BA21" s="34"/>
      <c r="BB21" s="34"/>
      <c r="BC21" s="34"/>
      <c r="BD21" s="36" t="e">
        <f t="shared" si="2"/>
        <v>#DIV/0!</v>
      </c>
      <c r="BE21" s="34">
        <v>0</v>
      </c>
      <c r="BF21" s="34"/>
      <c r="BG21" s="32" t="e">
        <f t="shared" si="5"/>
        <v>#DIV/0!</v>
      </c>
      <c r="BH21" s="34"/>
      <c r="BI21" s="37"/>
      <c r="BJ21" s="34"/>
      <c r="BK21" s="36" t="e">
        <f t="shared" si="6"/>
        <v>#DIV/0!</v>
      </c>
      <c r="BL21" s="34"/>
      <c r="BM21" s="38"/>
    </row>
    <row r="22" spans="1:65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7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8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3"/>
        <v>96.029495178672718</v>
      </c>
      <c r="AW22" s="34">
        <v>360</v>
      </c>
      <c r="AX22" s="34">
        <v>770</v>
      </c>
      <c r="AY22" s="34">
        <f t="shared" si="4"/>
        <v>213.88888888888889</v>
      </c>
      <c r="AZ22" s="34">
        <v>1500</v>
      </c>
      <c r="BA22" s="34">
        <v>490</v>
      </c>
      <c r="BB22" s="34">
        <v>490</v>
      </c>
      <c r="BC22" s="34"/>
      <c r="BD22" s="36">
        <f t="shared" si="2"/>
        <v>32.666666666666664</v>
      </c>
      <c r="BE22" s="34">
        <v>0</v>
      </c>
      <c r="BF22" s="34"/>
      <c r="BG22" s="32" t="e">
        <f t="shared" si="5"/>
        <v>#DIV/0!</v>
      </c>
      <c r="BH22" s="34">
        <v>100</v>
      </c>
      <c r="BI22" s="37"/>
      <c r="BJ22" s="34">
        <v>217</v>
      </c>
      <c r="BK22" s="36">
        <f t="shared" si="6"/>
        <v>23.645161290322584</v>
      </c>
      <c r="BL22" s="34"/>
      <c r="BM22" s="38"/>
    </row>
    <row r="23" spans="1:65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7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8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570</v>
      </c>
      <c r="AV23" s="35">
        <f t="shared" si="3"/>
        <v>40.169133192389005</v>
      </c>
      <c r="AW23" s="34">
        <v>370</v>
      </c>
      <c r="AX23" s="34">
        <v>421</v>
      </c>
      <c r="AY23" s="34">
        <f t="shared" si="4"/>
        <v>113.78378378378378</v>
      </c>
      <c r="AZ23" s="34">
        <v>4500</v>
      </c>
      <c r="BA23" s="34">
        <v>3076</v>
      </c>
      <c r="BB23" s="34"/>
      <c r="BC23" s="34"/>
      <c r="BD23" s="36">
        <f t="shared" si="2"/>
        <v>68.355555555555554</v>
      </c>
      <c r="BE23" s="34">
        <v>1625</v>
      </c>
      <c r="BF23" s="34"/>
      <c r="BG23" s="32">
        <f t="shared" si="5"/>
        <v>0</v>
      </c>
      <c r="BH23" s="34">
        <v>60</v>
      </c>
      <c r="BI23" s="37"/>
      <c r="BJ23" s="34">
        <v>415</v>
      </c>
      <c r="BK23" s="36">
        <f t="shared" si="6"/>
        <v>29.76602409638555</v>
      </c>
      <c r="BL23" s="34"/>
      <c r="BM23" s="38"/>
    </row>
    <row r="24" spans="1:65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120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120"/>
      <c r="X24" s="48"/>
      <c r="Y24" s="120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3"/>
        <v>0</v>
      </c>
      <c r="AW24" s="34"/>
      <c r="AX24" s="34"/>
      <c r="AY24" s="34" t="e">
        <f t="shared" si="4"/>
        <v>#DIV/0!</v>
      </c>
      <c r="AZ24" s="34"/>
      <c r="BA24" s="34"/>
      <c r="BB24" s="34"/>
      <c r="BC24" s="34"/>
      <c r="BD24" s="36" t="e">
        <f t="shared" si="2"/>
        <v>#DIV/0!</v>
      </c>
      <c r="BE24" s="34"/>
      <c r="BF24" s="34"/>
      <c r="BG24" s="32" t="e">
        <f t="shared" si="5"/>
        <v>#DIV/0!</v>
      </c>
      <c r="BH24" s="34"/>
      <c r="BI24" s="37"/>
      <c r="BJ24" s="34"/>
      <c r="BK24" s="36" t="e">
        <f t="shared" si="6"/>
        <v>#DIV/0!</v>
      </c>
      <c r="BL24" s="34"/>
      <c r="BM24" s="38"/>
    </row>
    <row r="25" spans="1:65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120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120"/>
      <c r="X25" s="48"/>
      <c r="Y25" s="120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35">
        <f t="shared" si="3"/>
        <v>100</v>
      </c>
      <c r="AW25" s="34"/>
      <c r="AX25" s="34">
        <v>335</v>
      </c>
      <c r="AY25" s="34" t="e">
        <f t="shared" si="4"/>
        <v>#DIV/0!</v>
      </c>
      <c r="AZ25" s="34"/>
      <c r="BA25" s="34"/>
      <c r="BB25" s="34"/>
      <c r="BC25" s="34"/>
      <c r="BD25" s="36" t="e">
        <f t="shared" si="2"/>
        <v>#DIV/0!</v>
      </c>
      <c r="BE25" s="34"/>
      <c r="BF25" s="34"/>
      <c r="BG25" s="32" t="e">
        <f t="shared" si="5"/>
        <v>#DIV/0!</v>
      </c>
      <c r="BH25" s="34"/>
      <c r="BI25" s="37"/>
      <c r="BJ25" s="34"/>
      <c r="BK25" s="36" t="e">
        <f t="shared" si="6"/>
        <v>#DIV/0!</v>
      </c>
      <c r="BL25" s="34"/>
      <c r="BM25" s="38"/>
    </row>
    <row r="26" spans="1:65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62">
        <v>185</v>
      </c>
      <c r="AU26" s="63">
        <v>185</v>
      </c>
      <c r="AV26" s="35">
        <f t="shared" si="3"/>
        <v>100</v>
      </c>
      <c r="AW26" s="62"/>
      <c r="AX26" s="62"/>
      <c r="AY26" s="34" t="e">
        <f t="shared" si="4"/>
        <v>#DIV/0!</v>
      </c>
      <c r="AZ26" s="62"/>
      <c r="BA26" s="62">
        <v>1600</v>
      </c>
      <c r="BB26" s="62"/>
      <c r="BC26" s="62"/>
      <c r="BD26" s="36" t="e">
        <f t="shared" si="2"/>
        <v>#DIV/0!</v>
      </c>
      <c r="BE26" s="62"/>
      <c r="BF26" s="62"/>
      <c r="BG26" s="32" t="e">
        <f t="shared" si="5"/>
        <v>#DIV/0!</v>
      </c>
      <c r="BH26" s="62"/>
      <c r="BI26" s="64"/>
      <c r="BJ26" s="64"/>
      <c r="BK26" s="36" t="e">
        <f t="shared" si="6"/>
        <v>#DIV/0!</v>
      </c>
      <c r="BL26" s="62"/>
      <c r="BM26" s="65"/>
    </row>
    <row r="27" spans="1:65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69">
        <f t="shared" si="10"/>
        <v>23928</v>
      </c>
      <c r="AV27" s="35">
        <f t="shared" si="3"/>
        <v>90.591754060500506</v>
      </c>
      <c r="AW27" s="69">
        <f t="shared" si="10"/>
        <v>10366</v>
      </c>
      <c r="AX27" s="69">
        <f t="shared" si="10"/>
        <v>9119</v>
      </c>
      <c r="AY27" s="34">
        <f t="shared" si="4"/>
        <v>87.970287478294424</v>
      </c>
      <c r="AZ27" s="69">
        <f t="shared" si="10"/>
        <v>72233</v>
      </c>
      <c r="BA27" s="71">
        <f t="shared" si="10"/>
        <v>76954</v>
      </c>
      <c r="BB27" s="72">
        <f t="shared" si="10"/>
        <v>12117</v>
      </c>
      <c r="BC27" s="72">
        <f t="shared" si="10"/>
        <v>25062</v>
      </c>
      <c r="BD27" s="36">
        <f t="shared" si="2"/>
        <v>106.5357938892196</v>
      </c>
      <c r="BE27" s="73">
        <f>SUM(BE5:BE26)</f>
        <v>70299</v>
      </c>
      <c r="BF27" s="73">
        <f t="shared" ref="BF27:BI27" si="11">SUM(BF5:BF26)</f>
        <v>23925</v>
      </c>
      <c r="BG27" s="34">
        <f t="shared" si="5"/>
        <v>34.033201041266594</v>
      </c>
      <c r="BH27" s="73">
        <f t="shared" si="11"/>
        <v>10630</v>
      </c>
      <c r="BI27" s="73">
        <f t="shared" si="11"/>
        <v>0</v>
      </c>
      <c r="BJ27" s="73">
        <f>SUM(BJ5:BJ26)</f>
        <v>13560</v>
      </c>
      <c r="BK27" s="36">
        <f t="shared" si="6"/>
        <v>24.709350977000021</v>
      </c>
      <c r="BL27" s="73">
        <f>SUM(BL5:BL26)</f>
        <v>1530</v>
      </c>
      <c r="BM27" s="73">
        <f>SUM(BM5:BM26)</f>
        <v>370</v>
      </c>
    </row>
    <row r="28" spans="1:65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62">
        <v>15</v>
      </c>
      <c r="AM28" s="62">
        <v>15</v>
      </c>
      <c r="AN28" s="62">
        <v>13</v>
      </c>
      <c r="AO28" s="62">
        <v>5</v>
      </c>
      <c r="AP28" s="62">
        <v>20</v>
      </c>
      <c r="AQ28" s="62">
        <v>10</v>
      </c>
      <c r="AR28" s="62"/>
      <c r="AS28" s="61"/>
      <c r="AT28" s="83">
        <v>8554</v>
      </c>
      <c r="AU28" s="63">
        <v>8150</v>
      </c>
      <c r="AV28" s="35">
        <f t="shared" si="3"/>
        <v>95.277063362169741</v>
      </c>
      <c r="AW28" s="62">
        <v>2000</v>
      </c>
      <c r="AX28" s="62">
        <v>3000</v>
      </c>
      <c r="AY28" s="34">
        <f t="shared" si="4"/>
        <v>150</v>
      </c>
      <c r="AZ28" s="62">
        <v>4420</v>
      </c>
      <c r="BA28" s="62">
        <v>4500</v>
      </c>
      <c r="BB28" s="62">
        <v>800</v>
      </c>
      <c r="BC28" s="62"/>
      <c r="BD28" s="36">
        <f t="shared" si="2"/>
        <v>101.80995475113122</v>
      </c>
      <c r="BE28" s="62">
        <v>9400</v>
      </c>
      <c r="BF28" s="62">
        <v>7000</v>
      </c>
      <c r="BG28" s="34">
        <f t="shared" si="5"/>
        <v>74.468085106382972</v>
      </c>
      <c r="BH28" s="62">
        <v>2000</v>
      </c>
      <c r="BI28" s="64"/>
      <c r="BJ28" s="62">
        <v>2411</v>
      </c>
      <c r="BK28" s="36">
        <f t="shared" si="6"/>
        <v>15.87460979283547</v>
      </c>
      <c r="BL28" s="62"/>
      <c r="BM28" s="65"/>
    </row>
    <row r="29" spans="1:65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7">
        <f t="shared" si="12"/>
        <v>32078</v>
      </c>
      <c r="AV29" s="35">
        <f t="shared" si="3"/>
        <v>91.737924328652724</v>
      </c>
      <c r="AW29" s="87">
        <f t="shared" si="12"/>
        <v>12366</v>
      </c>
      <c r="AX29" s="87">
        <f t="shared" si="12"/>
        <v>12119</v>
      </c>
      <c r="AY29" s="34">
        <f t="shared" si="4"/>
        <v>98.002587740579003</v>
      </c>
      <c r="AZ29" s="87">
        <f t="shared" si="12"/>
        <v>76653</v>
      </c>
      <c r="BA29" s="88">
        <f t="shared" si="12"/>
        <v>81454</v>
      </c>
      <c r="BB29" s="85">
        <f t="shared" si="12"/>
        <v>12917</v>
      </c>
      <c r="BC29" s="89">
        <f t="shared" si="12"/>
        <v>25062</v>
      </c>
      <c r="BD29" s="36">
        <f t="shared" si="2"/>
        <v>106.26329041263878</v>
      </c>
      <c r="BE29" s="85">
        <f t="shared" si="12"/>
        <v>79699</v>
      </c>
      <c r="BF29" s="85">
        <f t="shared" si="12"/>
        <v>30925</v>
      </c>
      <c r="BG29" s="34">
        <f t="shared" si="5"/>
        <v>38.802243440946562</v>
      </c>
      <c r="BH29" s="85">
        <f t="shared" si="12"/>
        <v>12630</v>
      </c>
      <c r="BI29" s="89">
        <f t="shared" si="12"/>
        <v>0</v>
      </c>
      <c r="BJ29" s="85">
        <f>SUM(BJ27:BJ28)</f>
        <v>15971</v>
      </c>
      <c r="BK29" s="36">
        <f t="shared" si="6"/>
        <v>23.375648579215245</v>
      </c>
      <c r="BL29" s="85">
        <f>SUM(BL27:BL28)</f>
        <v>1530</v>
      </c>
      <c r="BM29" s="85">
        <f>SUM(BM27:BM28)</f>
        <v>370</v>
      </c>
    </row>
    <row r="30" spans="1:65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25683</v>
      </c>
      <c r="AV30" s="35">
        <f t="shared" si="3"/>
        <v>90.893969422423567</v>
      </c>
      <c r="AW30" s="73">
        <v>10000</v>
      </c>
      <c r="AX30" s="73">
        <v>10944</v>
      </c>
      <c r="AY30" s="34">
        <f t="shared" si="4"/>
        <v>109.44</v>
      </c>
      <c r="AZ30" s="73">
        <v>58700</v>
      </c>
      <c r="BA30" s="73">
        <v>88165</v>
      </c>
      <c r="BB30" s="73">
        <v>13838</v>
      </c>
      <c r="BC30" s="73">
        <v>15706</v>
      </c>
      <c r="BD30" s="36">
        <f t="shared" si="2"/>
        <v>150.19591141396933</v>
      </c>
      <c r="BE30" s="73">
        <v>77935</v>
      </c>
      <c r="BF30" s="73">
        <v>38597</v>
      </c>
      <c r="BG30" s="34">
        <f t="shared" si="5"/>
        <v>49.524603836530439</v>
      </c>
      <c r="BH30" s="73"/>
      <c r="BI30" s="73"/>
      <c r="BJ30" s="73">
        <v>13562</v>
      </c>
      <c r="BK30" s="36">
        <f t="shared" si="6"/>
        <v>29.586015436763269</v>
      </c>
      <c r="BL30" s="62"/>
      <c r="BM30" s="65"/>
    </row>
    <row r="31" spans="1:65" ht="18" x14ac:dyDescent="0.35">
      <c r="A31" s="92"/>
      <c r="B31" s="93"/>
    </row>
    <row r="32" spans="1:65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8">
    <mergeCell ref="AB32:AZ32"/>
    <mergeCell ref="BJ2:BJ4"/>
    <mergeCell ref="BK2:BK4"/>
    <mergeCell ref="BL2:BL4"/>
    <mergeCell ref="BM2:BM4"/>
    <mergeCell ref="BE2:BG3"/>
    <mergeCell ref="BH2:BI3"/>
    <mergeCell ref="AF2:AF4"/>
    <mergeCell ref="AL3:AM3"/>
    <mergeCell ref="AN3:AO3"/>
    <mergeCell ref="AP3:AQ3"/>
    <mergeCell ref="AR3:AS3"/>
    <mergeCell ref="BB2:BB3"/>
    <mergeCell ref="BC2:BC3"/>
    <mergeCell ref="BD2:BD3"/>
    <mergeCell ref="AG2:AG4"/>
    <mergeCell ref="C3:C4"/>
    <mergeCell ref="D3:D4"/>
    <mergeCell ref="E3:G3"/>
    <mergeCell ref="H3:J3"/>
    <mergeCell ref="K3:M3"/>
    <mergeCell ref="S2:Z2"/>
    <mergeCell ref="AB2:AB4"/>
    <mergeCell ref="AC2:AC4"/>
    <mergeCell ref="AD2:AD4"/>
    <mergeCell ref="AE2:AE4"/>
    <mergeCell ref="Y3:Z3"/>
    <mergeCell ref="AH2:AI3"/>
    <mergeCell ref="AJ2:AK3"/>
    <mergeCell ref="AL2:AS2"/>
    <mergeCell ref="AT2:AV3"/>
    <mergeCell ref="AW2:AY3"/>
    <mergeCell ref="AH1:AS1"/>
    <mergeCell ref="AU1:BK1"/>
    <mergeCell ref="A2:A4"/>
    <mergeCell ref="B2:B4"/>
    <mergeCell ref="C2:D2"/>
    <mergeCell ref="E2:J2"/>
    <mergeCell ref="K2:P2"/>
    <mergeCell ref="Q2:Q4"/>
    <mergeCell ref="R2:R4"/>
    <mergeCell ref="S3:T3"/>
    <mergeCell ref="U3:U4"/>
    <mergeCell ref="V3:V4"/>
    <mergeCell ref="W3:X3"/>
    <mergeCell ref="A1:Z1"/>
    <mergeCell ref="N3:P3"/>
    <mergeCell ref="AZ2:BA3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view="pageBreakPreview" zoomScale="60" zoomScaleNormal="60" workbookViewId="0">
      <selection activeCell="BQ16" sqref="BQ16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0" customWidth="1"/>
    <col min="51" max="51" width="7.44140625" customWidth="1"/>
    <col min="52" max="52" width="8.6640625" customWidth="1"/>
    <col min="53" max="53" width="11.332031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  <col min="64" max="64" width="8.21875" customWidth="1"/>
  </cols>
  <sheetData>
    <row r="1" spans="1:65" ht="43.95" customHeight="1" x14ac:dyDescent="0.25">
      <c r="A1" s="278" t="s">
        <v>76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129"/>
      <c r="AB1" s="129"/>
      <c r="AC1" s="129"/>
      <c r="AD1" s="129"/>
      <c r="AE1" s="129"/>
      <c r="AF1" s="129"/>
      <c r="AG1" s="129"/>
      <c r="AH1" s="259" t="str">
        <f>A1</f>
        <v>Оперативные данные о ходе полевых работ Можгинский район на 08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08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5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125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  <c r="BL2" s="295" t="s">
        <v>24</v>
      </c>
      <c r="BM2" s="292" t="s">
        <v>25</v>
      </c>
    </row>
    <row r="3" spans="1:65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  <c r="BL3" s="296"/>
      <c r="BM3" s="293"/>
    </row>
    <row r="4" spans="1:65" s="3" customFormat="1" ht="28.95" customHeight="1" x14ac:dyDescent="0.25">
      <c r="A4" s="263"/>
      <c r="B4" s="266"/>
      <c r="C4" s="275"/>
      <c r="D4" s="290"/>
      <c r="E4" s="5" t="s">
        <v>40</v>
      </c>
      <c r="F4" s="127" t="s">
        <v>41</v>
      </c>
      <c r="G4" s="127" t="s">
        <v>32</v>
      </c>
      <c r="H4" s="7" t="s">
        <v>40</v>
      </c>
      <c r="I4" s="127" t="s">
        <v>41</v>
      </c>
      <c r="J4" s="127" t="s">
        <v>32</v>
      </c>
      <c r="K4" s="7" t="s">
        <v>40</v>
      </c>
      <c r="L4" s="127" t="s">
        <v>41</v>
      </c>
      <c r="M4" s="127" t="s">
        <v>32</v>
      </c>
      <c r="N4" s="8" t="s">
        <v>40</v>
      </c>
      <c r="O4" s="126" t="s">
        <v>41</v>
      </c>
      <c r="P4" s="126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128"/>
      <c r="AM4" s="128" t="s">
        <v>41</v>
      </c>
      <c r="AN4" s="128" t="s">
        <v>40</v>
      </c>
      <c r="AO4" s="128" t="s">
        <v>41</v>
      </c>
      <c r="AP4" s="128" t="s">
        <v>40</v>
      </c>
      <c r="AQ4" s="128" t="s">
        <v>41</v>
      </c>
      <c r="AR4" s="128" t="s">
        <v>40</v>
      </c>
      <c r="AS4" s="17" t="s">
        <v>41</v>
      </c>
      <c r="AT4" s="128" t="s">
        <v>40</v>
      </c>
      <c r="AU4" s="17" t="s">
        <v>41</v>
      </c>
      <c r="AV4" s="17" t="s">
        <v>32</v>
      </c>
      <c r="AW4" s="128" t="s">
        <v>40</v>
      </c>
      <c r="AX4" s="128" t="s">
        <v>41</v>
      </c>
      <c r="AY4" s="17" t="s">
        <v>32</v>
      </c>
      <c r="AZ4" s="128" t="s">
        <v>40</v>
      </c>
      <c r="BA4" s="128" t="s">
        <v>41</v>
      </c>
      <c r="BB4" s="128" t="s">
        <v>41</v>
      </c>
      <c r="BC4" s="128" t="s">
        <v>41</v>
      </c>
      <c r="BD4" s="17" t="s">
        <v>32</v>
      </c>
      <c r="BE4" s="128" t="s">
        <v>40</v>
      </c>
      <c r="BF4" s="128" t="s">
        <v>41</v>
      </c>
      <c r="BG4" s="17" t="s">
        <v>32</v>
      </c>
      <c r="BH4" s="128" t="s">
        <v>40</v>
      </c>
      <c r="BI4" s="128" t="s">
        <v>41</v>
      </c>
      <c r="BJ4" s="294"/>
      <c r="BK4" s="294"/>
      <c r="BL4" s="297"/>
      <c r="BM4" s="294"/>
    </row>
    <row r="5" spans="1:65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124">
        <v>4842</v>
      </c>
      <c r="T5" s="27">
        <v>4842</v>
      </c>
      <c r="U5" s="28">
        <f t="shared" ref="U5:U29" si="1">T5/S5*100</f>
        <v>100</v>
      </c>
      <c r="V5" s="29"/>
      <c r="W5" s="124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4248</v>
      </c>
      <c r="AV5" s="35">
        <f>AU5/AT5*100</f>
        <v>100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25346</v>
      </c>
      <c r="BB5" s="34"/>
      <c r="BC5" s="34">
        <v>12263</v>
      </c>
      <c r="BD5" s="117">
        <f t="shared" ref="BD5:BD30" si="2">BA5/AZ5*100</f>
        <v>115.2090909090909</v>
      </c>
      <c r="BE5" s="34">
        <v>17816</v>
      </c>
      <c r="BF5" s="32"/>
      <c r="BG5" s="32">
        <f>BF5/BE5*100</f>
        <v>0</v>
      </c>
      <c r="BH5" s="34">
        <v>2800</v>
      </c>
      <c r="BI5" s="37"/>
      <c r="BJ5" s="34">
        <v>3513</v>
      </c>
      <c r="BK5" s="36">
        <f>((AX5*0.45) + (BA5*0.34) + (BF5/1.33*0.18) + (BI5*0.2))/BJ5*10</f>
        <v>26.133191004839173</v>
      </c>
      <c r="BL5" s="34">
        <v>800</v>
      </c>
      <c r="BM5" s="38"/>
    </row>
    <row r="6" spans="1:65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 t="e">
        <f t="shared" ref="AV6:AV30" si="3">AU6/AT6*100</f>
        <v>#DIV/0!</v>
      </c>
      <c r="AW6" s="34">
        <v>0</v>
      </c>
      <c r="AX6" s="34"/>
      <c r="AY6" s="34" t="e">
        <f t="shared" ref="AY6:AY30" si="4">AX6/AW6*100</f>
        <v>#DIV/0!</v>
      </c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5">BF6/BE6*100</f>
        <v>#DIV/0!</v>
      </c>
      <c r="BH6" s="34">
        <v>0</v>
      </c>
      <c r="BI6" s="37"/>
      <c r="BJ6" s="34"/>
      <c r="BK6" s="36" t="e">
        <f t="shared" ref="BK6:BK30" si="6">((AX6*0.45) + (BA6*0.34) + (BF6/1.33*0.18) + (BI6*0.2))/BJ6*10</f>
        <v>#DIV/0!</v>
      </c>
      <c r="BL6" s="34"/>
      <c r="BM6" s="38"/>
    </row>
    <row r="7" spans="1:65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7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8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si="3"/>
        <v>96.269554753309265</v>
      </c>
      <c r="AW7" s="34">
        <v>800</v>
      </c>
      <c r="AX7" s="34">
        <v>750</v>
      </c>
      <c r="AY7" s="34">
        <f t="shared" si="4"/>
        <v>93.75</v>
      </c>
      <c r="AZ7" s="34">
        <v>9500</v>
      </c>
      <c r="BA7" s="34">
        <v>10853</v>
      </c>
      <c r="BB7" s="34">
        <v>1375</v>
      </c>
      <c r="BC7" s="34">
        <v>1500</v>
      </c>
      <c r="BD7" s="36">
        <f t="shared" si="2"/>
        <v>114.2421052631579</v>
      </c>
      <c r="BE7" s="34">
        <v>9100</v>
      </c>
      <c r="BF7" s="34"/>
      <c r="BG7" s="32">
        <f t="shared" si="5"/>
        <v>0</v>
      </c>
      <c r="BH7" s="34">
        <v>1000</v>
      </c>
      <c r="BI7" s="37"/>
      <c r="BJ7" s="34">
        <v>1470</v>
      </c>
      <c r="BK7" s="36">
        <f t="shared" si="6"/>
        <v>27.398095238095237</v>
      </c>
      <c r="BL7" s="34">
        <v>190</v>
      </c>
      <c r="BM7" s="38"/>
    </row>
    <row r="8" spans="1:65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7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8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1023</v>
      </c>
      <c r="AV8" s="35">
        <f t="shared" si="3"/>
        <v>82.968369829683695</v>
      </c>
      <c r="AW8" s="34">
        <v>371</v>
      </c>
      <c r="AX8" s="34">
        <v>371</v>
      </c>
      <c r="AY8" s="34">
        <f t="shared" si="4"/>
        <v>100</v>
      </c>
      <c r="AZ8" s="34">
        <v>1400</v>
      </c>
      <c r="BA8" s="34">
        <v>1880</v>
      </c>
      <c r="BB8" s="34"/>
      <c r="BC8" s="34">
        <v>730</v>
      </c>
      <c r="BD8" s="36">
        <f t="shared" si="2"/>
        <v>134.28571428571428</v>
      </c>
      <c r="BE8" s="34">
        <v>2700</v>
      </c>
      <c r="BF8" s="34">
        <v>1000</v>
      </c>
      <c r="BG8" s="32">
        <f t="shared" si="5"/>
        <v>37.037037037037038</v>
      </c>
      <c r="BH8" s="34">
        <v>300</v>
      </c>
      <c r="BI8" s="37"/>
      <c r="BJ8" s="34">
        <v>450</v>
      </c>
      <c r="BK8" s="36">
        <f t="shared" si="6"/>
        <v>20.921963241436927</v>
      </c>
      <c r="BL8" s="34">
        <v>120</v>
      </c>
      <c r="BM8" s="38"/>
    </row>
    <row r="9" spans="1:65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7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8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1349</v>
      </c>
      <c r="AV9" s="51">
        <f t="shared" si="3"/>
        <v>100</v>
      </c>
      <c r="AW9" s="34">
        <v>1000</v>
      </c>
      <c r="AX9" s="34">
        <v>610</v>
      </c>
      <c r="AY9" s="34">
        <f t="shared" si="4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2"/>
        <v>188.94285714285715</v>
      </c>
      <c r="BE9" s="34">
        <v>5000</v>
      </c>
      <c r="BF9" s="34"/>
      <c r="BG9" s="32">
        <f t="shared" si="5"/>
        <v>0</v>
      </c>
      <c r="BH9" s="34">
        <v>1000</v>
      </c>
      <c r="BI9" s="37"/>
      <c r="BJ9" s="34">
        <v>957</v>
      </c>
      <c r="BK9" s="36">
        <f t="shared" si="6"/>
        <v>26.362800417972831</v>
      </c>
      <c r="BL9" s="34"/>
      <c r="BM9" s="38"/>
    </row>
    <row r="10" spans="1:65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7"/>
        <v>100</v>
      </c>
      <c r="K10" s="23">
        <v>0</v>
      </c>
      <c r="L10" s="20"/>
      <c r="M10" s="22"/>
      <c r="N10" s="20">
        <v>655</v>
      </c>
      <c r="O10" s="20"/>
      <c r="P10" s="20">
        <f t="shared" si="8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3"/>
        <v>90.649350649350652</v>
      </c>
      <c r="AW10" s="34">
        <v>310</v>
      </c>
      <c r="AX10" s="34">
        <v>183</v>
      </c>
      <c r="AY10" s="34">
        <f t="shared" si="4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2"/>
        <v>87.31481481481481</v>
      </c>
      <c r="BE10" s="34">
        <v>0</v>
      </c>
      <c r="BF10" s="34"/>
      <c r="BG10" s="32" t="e">
        <f t="shared" si="5"/>
        <v>#DIV/0!</v>
      </c>
      <c r="BH10" s="34">
        <v>300</v>
      </c>
      <c r="BI10" s="37"/>
      <c r="BJ10" s="34">
        <v>651</v>
      </c>
      <c r="BK10" s="36">
        <f t="shared" si="6"/>
        <v>25.89016897081413</v>
      </c>
      <c r="BL10" s="34"/>
      <c r="BM10" s="38"/>
    </row>
    <row r="11" spans="1:65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7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8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3"/>
        <v>87.677725118483409</v>
      </c>
      <c r="AW11" s="34">
        <v>258</v>
      </c>
      <c r="AX11" s="34">
        <v>350</v>
      </c>
      <c r="AY11" s="34">
        <f t="shared" si="4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2"/>
        <v>160</v>
      </c>
      <c r="BE11" s="34">
        <v>2660</v>
      </c>
      <c r="BF11" s="34"/>
      <c r="BG11" s="32">
        <f t="shared" si="5"/>
        <v>0</v>
      </c>
      <c r="BH11" s="34">
        <v>400</v>
      </c>
      <c r="BI11" s="37"/>
      <c r="BJ11" s="34">
        <v>436</v>
      </c>
      <c r="BK11" s="36">
        <f t="shared" si="6"/>
        <v>12.970183486238531</v>
      </c>
      <c r="BL11" s="34">
        <v>50</v>
      </c>
      <c r="BM11" s="38">
        <v>80</v>
      </c>
    </row>
    <row r="12" spans="1:65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7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8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3"/>
        <v>100</v>
      </c>
      <c r="AW12" s="34">
        <v>1366</v>
      </c>
      <c r="AX12" s="34">
        <v>534</v>
      </c>
      <c r="AY12" s="34">
        <f t="shared" si="4"/>
        <v>39.092240117130302</v>
      </c>
      <c r="AZ12" s="34">
        <v>4252</v>
      </c>
      <c r="BA12" s="34">
        <v>3529</v>
      </c>
      <c r="BB12" s="34">
        <v>1642</v>
      </c>
      <c r="BC12" s="34">
        <v>1113</v>
      </c>
      <c r="BD12" s="36">
        <f t="shared" si="2"/>
        <v>82.99623706491063</v>
      </c>
      <c r="BE12" s="34">
        <v>7085</v>
      </c>
      <c r="BF12" s="34">
        <v>2500</v>
      </c>
      <c r="BG12" s="32">
        <f t="shared" si="5"/>
        <v>35.285815102328868</v>
      </c>
      <c r="BH12" s="34">
        <v>1046</v>
      </c>
      <c r="BI12" s="37"/>
      <c r="BJ12" s="34">
        <v>1365</v>
      </c>
      <c r="BK12" s="36">
        <f t="shared" si="6"/>
        <v>13.029346993858272</v>
      </c>
      <c r="BL12" s="34">
        <v>100</v>
      </c>
      <c r="BM12" s="38"/>
    </row>
    <row r="13" spans="1:65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7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8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3"/>
        <v>82.946250829462514</v>
      </c>
      <c r="AW13" s="34">
        <v>549</v>
      </c>
      <c r="AX13" s="34">
        <v>600</v>
      </c>
      <c r="AY13" s="34">
        <f t="shared" si="4"/>
        <v>109.28961748633881</v>
      </c>
      <c r="AZ13" s="34">
        <v>4500</v>
      </c>
      <c r="BA13" s="34">
        <v>5150</v>
      </c>
      <c r="BB13" s="34"/>
      <c r="BC13" s="34"/>
      <c r="BD13" s="36">
        <f t="shared" si="2"/>
        <v>114.44444444444444</v>
      </c>
      <c r="BE13" s="34">
        <v>0</v>
      </c>
      <c r="BF13" s="34"/>
      <c r="BG13" s="32" t="e">
        <f t="shared" si="5"/>
        <v>#DIV/0!</v>
      </c>
      <c r="BH13" s="34">
        <v>305</v>
      </c>
      <c r="BI13" s="37"/>
      <c r="BJ13" s="34">
        <v>450</v>
      </c>
      <c r="BK13" s="36">
        <f t="shared" si="6"/>
        <v>44.911111111111111</v>
      </c>
      <c r="BL13" s="34">
        <v>200</v>
      </c>
      <c r="BM13" s="38"/>
    </row>
    <row r="14" spans="1:65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7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8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3"/>
        <v>100</v>
      </c>
      <c r="AW14" s="34">
        <v>610</v>
      </c>
      <c r="AX14" s="34">
        <v>622</v>
      </c>
      <c r="AY14" s="34">
        <f t="shared" si="4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2"/>
        <v>59.517543859649123</v>
      </c>
      <c r="BE14" s="34">
        <v>3765</v>
      </c>
      <c r="BF14" s="34">
        <v>1920</v>
      </c>
      <c r="BG14" s="32">
        <f t="shared" si="5"/>
        <v>50.996015936254977</v>
      </c>
      <c r="BH14" s="34">
        <v>230</v>
      </c>
      <c r="BI14" s="37"/>
      <c r="BJ14" s="34">
        <v>588</v>
      </c>
      <c r="BK14" s="36">
        <f t="shared" si="6"/>
        <v>17.026014014628409</v>
      </c>
      <c r="BL14" s="34"/>
      <c r="BM14" s="38"/>
    </row>
    <row r="15" spans="1:65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7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8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3"/>
        <v>84.67400508044031</v>
      </c>
      <c r="AW15" s="34">
        <v>694</v>
      </c>
      <c r="AX15" s="34">
        <v>800</v>
      </c>
      <c r="AY15" s="34">
        <f t="shared" si="4"/>
        <v>115.27377521613833</v>
      </c>
      <c r="AZ15" s="34">
        <v>3901</v>
      </c>
      <c r="BA15" s="34">
        <v>1700</v>
      </c>
      <c r="BB15" s="34">
        <v>500</v>
      </c>
      <c r="BC15" s="34">
        <v>1200</v>
      </c>
      <c r="BD15" s="36">
        <f t="shared" si="2"/>
        <v>43.578569597539094</v>
      </c>
      <c r="BE15" s="34">
        <v>2700</v>
      </c>
      <c r="BF15" s="34">
        <v>9500</v>
      </c>
      <c r="BG15" s="32">
        <f t="shared" si="5"/>
        <v>351.85185185185185</v>
      </c>
      <c r="BH15" s="34">
        <v>574</v>
      </c>
      <c r="BI15" s="37"/>
      <c r="BJ15" s="34">
        <v>706</v>
      </c>
      <c r="BK15" s="36">
        <f t="shared" si="6"/>
        <v>31.497369486038032</v>
      </c>
      <c r="BL15" s="34"/>
      <c r="BM15" s="38">
        <v>150</v>
      </c>
    </row>
    <row r="16" spans="1:65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7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8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1662</v>
      </c>
      <c r="AV16" s="35">
        <f t="shared" si="3"/>
        <v>100</v>
      </c>
      <c r="AW16" s="34">
        <v>800</v>
      </c>
      <c r="AX16" s="34">
        <v>702</v>
      </c>
      <c r="AY16" s="34">
        <f t="shared" si="4"/>
        <v>87.75</v>
      </c>
      <c r="AZ16" s="34">
        <v>4900</v>
      </c>
      <c r="BA16" s="34">
        <v>5232</v>
      </c>
      <c r="BB16" s="34">
        <v>1742</v>
      </c>
      <c r="BC16" s="34">
        <v>1375</v>
      </c>
      <c r="BD16" s="36">
        <f t="shared" si="2"/>
        <v>106.77551020408163</v>
      </c>
      <c r="BE16" s="34">
        <v>10250</v>
      </c>
      <c r="BF16" s="34">
        <v>2875</v>
      </c>
      <c r="BG16" s="32">
        <f t="shared" si="5"/>
        <v>28.04878048780488</v>
      </c>
      <c r="BH16" s="34">
        <v>1400</v>
      </c>
      <c r="BI16" s="37"/>
      <c r="BJ16" s="34">
        <v>1316</v>
      </c>
      <c r="BK16" s="36">
        <f t="shared" si="6"/>
        <v>18.874450944991658</v>
      </c>
      <c r="BL16" s="34"/>
      <c r="BM16" s="44">
        <v>140</v>
      </c>
    </row>
    <row r="17" spans="1:65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7"/>
        <v>100</v>
      </c>
      <c r="K17" s="102">
        <v>0</v>
      </c>
      <c r="L17" s="101"/>
      <c r="M17" s="42"/>
      <c r="N17" s="101">
        <v>220</v>
      </c>
      <c r="O17" s="101"/>
      <c r="P17" s="101">
        <f t="shared" si="8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3"/>
        <v>100</v>
      </c>
      <c r="AW17" s="34">
        <v>210</v>
      </c>
      <c r="AX17" s="34">
        <v>200</v>
      </c>
      <c r="AY17" s="34">
        <f t="shared" si="4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2"/>
        <v>108</v>
      </c>
      <c r="BE17" s="34">
        <v>0</v>
      </c>
      <c r="BF17" s="34">
        <v>1000</v>
      </c>
      <c r="BG17" s="32" t="e">
        <f t="shared" si="5"/>
        <v>#DIV/0!</v>
      </c>
      <c r="BH17" s="34">
        <v>400</v>
      </c>
      <c r="BI17" s="37"/>
      <c r="BJ17" s="34">
        <v>254</v>
      </c>
      <c r="BK17" s="36">
        <f t="shared" si="6"/>
        <v>45.013320703333136</v>
      </c>
      <c r="BL17" s="34"/>
      <c r="BM17" s="38"/>
    </row>
    <row r="18" spans="1:65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7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8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 t="shared" si="3"/>
        <v>96.531413612565444</v>
      </c>
      <c r="AW18" s="34">
        <v>300</v>
      </c>
      <c r="AX18" s="34">
        <v>362</v>
      </c>
      <c r="AY18" s="34">
        <f t="shared" si="4"/>
        <v>120.66666666666667</v>
      </c>
      <c r="AZ18" s="34">
        <v>1000</v>
      </c>
      <c r="BA18" s="34">
        <v>1513</v>
      </c>
      <c r="BB18" s="34"/>
      <c r="BC18" s="34">
        <v>513</v>
      </c>
      <c r="BD18" s="36">
        <f t="shared" si="2"/>
        <v>151.29999999999998</v>
      </c>
      <c r="BE18" s="34">
        <v>2620</v>
      </c>
      <c r="BF18" s="34">
        <v>1100</v>
      </c>
      <c r="BG18" s="32">
        <f t="shared" si="5"/>
        <v>41.984732824427482</v>
      </c>
      <c r="BH18" s="34">
        <v>315</v>
      </c>
      <c r="BI18" s="37"/>
      <c r="BJ18" s="34">
        <v>380</v>
      </c>
      <c r="BK18" s="36">
        <f t="shared" si="6"/>
        <v>21.741899485555997</v>
      </c>
      <c r="BL18" s="34">
        <v>70</v>
      </c>
      <c r="BM18" s="38"/>
    </row>
    <row r="19" spans="1:65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7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8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3"/>
        <v>81.355932203389841</v>
      </c>
      <c r="AW19" s="34">
        <v>260</v>
      </c>
      <c r="AX19" s="34">
        <v>127</v>
      </c>
      <c r="AY19" s="34">
        <f t="shared" si="4"/>
        <v>48.846153846153847</v>
      </c>
      <c r="AZ19" s="34">
        <v>350</v>
      </c>
      <c r="BA19" s="34"/>
      <c r="BB19" s="34"/>
      <c r="BC19" s="34"/>
      <c r="BD19" s="36">
        <f t="shared" si="2"/>
        <v>0</v>
      </c>
      <c r="BE19" s="34">
        <v>2620</v>
      </c>
      <c r="BF19" s="34">
        <v>2720</v>
      </c>
      <c r="BG19" s="32">
        <f t="shared" si="5"/>
        <v>103.81679389312977</v>
      </c>
      <c r="BH19" s="34">
        <v>300</v>
      </c>
      <c r="BI19" s="37"/>
      <c r="BJ19" s="34">
        <v>257</v>
      </c>
      <c r="BK19" s="36">
        <f t="shared" si="6"/>
        <v>16.547482519528391</v>
      </c>
      <c r="BL19" s="34"/>
      <c r="BM19" s="38"/>
    </row>
    <row r="20" spans="1:65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7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8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3"/>
        <v>75.268817204301072</v>
      </c>
      <c r="AW20" s="34">
        <v>108</v>
      </c>
      <c r="AX20" s="34">
        <v>131</v>
      </c>
      <c r="AY20" s="34">
        <f t="shared" si="4"/>
        <v>121.2962962962963</v>
      </c>
      <c r="AZ20" s="34"/>
      <c r="BA20" s="34"/>
      <c r="BB20" s="34"/>
      <c r="BC20" s="34"/>
      <c r="BD20" s="36" t="e">
        <f t="shared" si="2"/>
        <v>#DIV/0!</v>
      </c>
      <c r="BE20" s="34">
        <v>2358</v>
      </c>
      <c r="BF20" s="34">
        <v>1310</v>
      </c>
      <c r="BG20" s="32">
        <f t="shared" si="5"/>
        <v>55.555555555555557</v>
      </c>
      <c r="BH20" s="34">
        <v>100</v>
      </c>
      <c r="BI20" s="37"/>
      <c r="BJ20" s="34">
        <v>135</v>
      </c>
      <c r="BK20" s="36">
        <f t="shared" si="6"/>
        <v>17.499498746867165</v>
      </c>
      <c r="BL20" s="34"/>
      <c r="BM20" s="38"/>
    </row>
    <row r="21" spans="1:65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7"/>
        <v>0</v>
      </c>
      <c r="K21" s="23">
        <v>0</v>
      </c>
      <c r="L21" s="20"/>
      <c r="M21" s="22"/>
      <c r="N21" s="20">
        <v>569</v>
      </c>
      <c r="O21" s="20"/>
      <c r="P21" s="20">
        <f t="shared" si="8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3"/>
        <v>100</v>
      </c>
      <c r="AW21" s="34"/>
      <c r="AX21" s="34"/>
      <c r="AY21" s="34" t="e">
        <f t="shared" si="4"/>
        <v>#DIV/0!</v>
      </c>
      <c r="AZ21" s="34"/>
      <c r="BA21" s="34"/>
      <c r="BB21" s="34"/>
      <c r="BC21" s="34"/>
      <c r="BD21" s="36" t="e">
        <f t="shared" si="2"/>
        <v>#DIV/0!</v>
      </c>
      <c r="BE21" s="34">
        <v>0</v>
      </c>
      <c r="BF21" s="34"/>
      <c r="BG21" s="32" t="e">
        <f t="shared" si="5"/>
        <v>#DIV/0!</v>
      </c>
      <c r="BH21" s="34"/>
      <c r="BI21" s="37"/>
      <c r="BJ21" s="34"/>
      <c r="BK21" s="36" t="e">
        <f t="shared" si="6"/>
        <v>#DIV/0!</v>
      </c>
      <c r="BL21" s="34"/>
      <c r="BM21" s="38"/>
    </row>
    <row r="22" spans="1:65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7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8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3"/>
        <v>96.029495178672718</v>
      </c>
      <c r="AW22" s="34">
        <v>360</v>
      </c>
      <c r="AX22" s="34">
        <v>770</v>
      </c>
      <c r="AY22" s="34">
        <f t="shared" si="4"/>
        <v>213.88888888888889</v>
      </c>
      <c r="AZ22" s="34">
        <v>1500</v>
      </c>
      <c r="BA22" s="34">
        <v>490</v>
      </c>
      <c r="BB22" s="34">
        <v>490</v>
      </c>
      <c r="BC22" s="34"/>
      <c r="BD22" s="36">
        <f t="shared" si="2"/>
        <v>32.666666666666664</v>
      </c>
      <c r="BE22" s="34">
        <v>0</v>
      </c>
      <c r="BF22" s="34"/>
      <c r="BG22" s="32" t="e">
        <f t="shared" si="5"/>
        <v>#DIV/0!</v>
      </c>
      <c r="BH22" s="34">
        <v>100</v>
      </c>
      <c r="BI22" s="37"/>
      <c r="BJ22" s="34">
        <v>217</v>
      </c>
      <c r="BK22" s="36">
        <f t="shared" si="6"/>
        <v>23.645161290322584</v>
      </c>
      <c r="BL22" s="34"/>
      <c r="BM22" s="38"/>
    </row>
    <row r="23" spans="1:65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7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8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570</v>
      </c>
      <c r="AV23" s="35">
        <f t="shared" si="3"/>
        <v>40.169133192389005</v>
      </c>
      <c r="AW23" s="34">
        <v>370</v>
      </c>
      <c r="AX23" s="34">
        <v>421</v>
      </c>
      <c r="AY23" s="34">
        <f t="shared" si="4"/>
        <v>113.78378378378378</v>
      </c>
      <c r="AZ23" s="34">
        <v>4500</v>
      </c>
      <c r="BA23" s="34">
        <v>3076</v>
      </c>
      <c r="BB23" s="34"/>
      <c r="BC23" s="34"/>
      <c r="BD23" s="36">
        <f t="shared" si="2"/>
        <v>68.355555555555554</v>
      </c>
      <c r="BE23" s="34">
        <v>1625</v>
      </c>
      <c r="BF23" s="34"/>
      <c r="BG23" s="32">
        <f t="shared" si="5"/>
        <v>0</v>
      </c>
      <c r="BH23" s="34">
        <v>60</v>
      </c>
      <c r="BI23" s="37"/>
      <c r="BJ23" s="34">
        <v>415</v>
      </c>
      <c r="BK23" s="36">
        <f t="shared" si="6"/>
        <v>29.76602409638555</v>
      </c>
      <c r="BL23" s="34"/>
      <c r="BM23" s="38"/>
    </row>
    <row r="24" spans="1:65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124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124"/>
      <c r="X24" s="48"/>
      <c r="Y24" s="124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3"/>
        <v>0</v>
      </c>
      <c r="AW24" s="34"/>
      <c r="AX24" s="34"/>
      <c r="AY24" s="34" t="e">
        <f t="shared" si="4"/>
        <v>#DIV/0!</v>
      </c>
      <c r="AZ24" s="34"/>
      <c r="BA24" s="34"/>
      <c r="BB24" s="34"/>
      <c r="BC24" s="34"/>
      <c r="BD24" s="36" t="e">
        <f t="shared" si="2"/>
        <v>#DIV/0!</v>
      </c>
      <c r="BE24" s="34"/>
      <c r="BF24" s="34"/>
      <c r="BG24" s="32" t="e">
        <f t="shared" si="5"/>
        <v>#DIV/0!</v>
      </c>
      <c r="BH24" s="34"/>
      <c r="BI24" s="37"/>
      <c r="BJ24" s="34"/>
      <c r="BK24" s="36" t="e">
        <f t="shared" si="6"/>
        <v>#DIV/0!</v>
      </c>
      <c r="BL24" s="34"/>
      <c r="BM24" s="38"/>
    </row>
    <row r="25" spans="1:65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124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124"/>
      <c r="X25" s="48"/>
      <c r="Y25" s="124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35">
        <f t="shared" si="3"/>
        <v>100</v>
      </c>
      <c r="AW25" s="34"/>
      <c r="AX25" s="34">
        <v>335</v>
      </c>
      <c r="AY25" s="34" t="e">
        <f t="shared" si="4"/>
        <v>#DIV/0!</v>
      </c>
      <c r="AZ25" s="34"/>
      <c r="BA25" s="34"/>
      <c r="BB25" s="34"/>
      <c r="BC25" s="34"/>
      <c r="BD25" s="36" t="e">
        <f t="shared" si="2"/>
        <v>#DIV/0!</v>
      </c>
      <c r="BE25" s="34"/>
      <c r="BF25" s="34"/>
      <c r="BG25" s="32" t="e">
        <f t="shared" si="5"/>
        <v>#DIV/0!</v>
      </c>
      <c r="BH25" s="34"/>
      <c r="BI25" s="37"/>
      <c r="BJ25" s="34"/>
      <c r="BK25" s="36" t="e">
        <f t="shared" si="6"/>
        <v>#DIV/0!</v>
      </c>
      <c r="BL25" s="34"/>
      <c r="BM25" s="38"/>
    </row>
    <row r="26" spans="1:65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62">
        <v>185</v>
      </c>
      <c r="AU26" s="63">
        <v>185</v>
      </c>
      <c r="AV26" s="35">
        <f t="shared" si="3"/>
        <v>100</v>
      </c>
      <c r="AW26" s="62"/>
      <c r="AX26" s="62"/>
      <c r="AY26" s="34" t="e">
        <f t="shared" si="4"/>
        <v>#DIV/0!</v>
      </c>
      <c r="AZ26" s="62"/>
      <c r="BA26" s="62">
        <v>1600</v>
      </c>
      <c r="BB26" s="62"/>
      <c r="BC26" s="62"/>
      <c r="BD26" s="36" t="e">
        <f t="shared" si="2"/>
        <v>#DIV/0!</v>
      </c>
      <c r="BE26" s="62"/>
      <c r="BF26" s="62"/>
      <c r="BG26" s="32" t="e">
        <f t="shared" si="5"/>
        <v>#DIV/0!</v>
      </c>
      <c r="BH26" s="62"/>
      <c r="BI26" s="64"/>
      <c r="BJ26" s="64"/>
      <c r="BK26" s="36" t="e">
        <f t="shared" si="6"/>
        <v>#DIV/0!</v>
      </c>
      <c r="BL26" s="62"/>
      <c r="BM26" s="65"/>
    </row>
    <row r="27" spans="1:65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69">
        <f t="shared" si="10"/>
        <v>23928</v>
      </c>
      <c r="AV27" s="35">
        <f t="shared" si="3"/>
        <v>90.591754060500506</v>
      </c>
      <c r="AW27" s="69">
        <f t="shared" si="10"/>
        <v>10366</v>
      </c>
      <c r="AX27" s="69">
        <f t="shared" si="10"/>
        <v>9119</v>
      </c>
      <c r="AY27" s="34">
        <f t="shared" si="4"/>
        <v>87.970287478294424</v>
      </c>
      <c r="AZ27" s="69">
        <f t="shared" si="10"/>
        <v>72233</v>
      </c>
      <c r="BA27" s="71">
        <f t="shared" si="10"/>
        <v>76954</v>
      </c>
      <c r="BB27" s="72">
        <f t="shared" si="10"/>
        <v>12117</v>
      </c>
      <c r="BC27" s="72">
        <f t="shared" si="10"/>
        <v>25062</v>
      </c>
      <c r="BD27" s="36">
        <f t="shared" si="2"/>
        <v>106.5357938892196</v>
      </c>
      <c r="BE27" s="73">
        <f>SUM(BE5:BE26)</f>
        <v>70299</v>
      </c>
      <c r="BF27" s="73">
        <f t="shared" ref="BF27:BI27" si="11">SUM(BF5:BF26)</f>
        <v>23925</v>
      </c>
      <c r="BG27" s="34">
        <f t="shared" si="5"/>
        <v>34.033201041266594</v>
      </c>
      <c r="BH27" s="73">
        <f t="shared" si="11"/>
        <v>10630</v>
      </c>
      <c r="BI27" s="73">
        <f t="shared" si="11"/>
        <v>0</v>
      </c>
      <c r="BJ27" s="73">
        <f>SUM(BJ5:BJ26)</f>
        <v>13560</v>
      </c>
      <c r="BK27" s="36">
        <f t="shared" si="6"/>
        <v>24.709350977000021</v>
      </c>
      <c r="BL27" s="73">
        <f>SUM(BL5:BL26)</f>
        <v>1530</v>
      </c>
      <c r="BM27" s="73">
        <f>SUM(BM5:BM26)</f>
        <v>370</v>
      </c>
    </row>
    <row r="28" spans="1:65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62">
        <v>15</v>
      </c>
      <c r="AM28" s="62">
        <v>15</v>
      </c>
      <c r="AN28" s="62">
        <v>13</v>
      </c>
      <c r="AO28" s="62">
        <v>5</v>
      </c>
      <c r="AP28" s="62">
        <v>20</v>
      </c>
      <c r="AQ28" s="62">
        <v>10</v>
      </c>
      <c r="AR28" s="62"/>
      <c r="AS28" s="61"/>
      <c r="AT28" s="83">
        <v>8554</v>
      </c>
      <c r="AU28" s="63">
        <v>8150</v>
      </c>
      <c r="AV28" s="35">
        <f t="shared" si="3"/>
        <v>95.277063362169741</v>
      </c>
      <c r="AW28" s="62">
        <v>2000</v>
      </c>
      <c r="AX28" s="62">
        <v>3000</v>
      </c>
      <c r="AY28" s="34">
        <f t="shared" si="4"/>
        <v>150</v>
      </c>
      <c r="AZ28" s="62">
        <v>4420</v>
      </c>
      <c r="BA28" s="62">
        <v>4500</v>
      </c>
      <c r="BB28" s="62">
        <v>800</v>
      </c>
      <c r="BC28" s="62"/>
      <c r="BD28" s="36">
        <f t="shared" si="2"/>
        <v>101.80995475113122</v>
      </c>
      <c r="BE28" s="62">
        <v>9400</v>
      </c>
      <c r="BF28" s="62">
        <v>7000</v>
      </c>
      <c r="BG28" s="34">
        <f t="shared" si="5"/>
        <v>74.468085106382972</v>
      </c>
      <c r="BH28" s="62">
        <v>2000</v>
      </c>
      <c r="BI28" s="64"/>
      <c r="BJ28" s="62">
        <v>2411</v>
      </c>
      <c r="BK28" s="36">
        <f t="shared" si="6"/>
        <v>15.87460979283547</v>
      </c>
      <c r="BL28" s="62"/>
      <c r="BM28" s="65"/>
    </row>
    <row r="29" spans="1:65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7">
        <f t="shared" si="12"/>
        <v>32078</v>
      </c>
      <c r="AV29" s="35">
        <f t="shared" si="3"/>
        <v>91.737924328652724</v>
      </c>
      <c r="AW29" s="87">
        <f t="shared" si="12"/>
        <v>12366</v>
      </c>
      <c r="AX29" s="87">
        <f t="shared" si="12"/>
        <v>12119</v>
      </c>
      <c r="AY29" s="34">
        <f t="shared" si="4"/>
        <v>98.002587740579003</v>
      </c>
      <c r="AZ29" s="87">
        <f t="shared" si="12"/>
        <v>76653</v>
      </c>
      <c r="BA29" s="88">
        <f t="shared" si="12"/>
        <v>81454</v>
      </c>
      <c r="BB29" s="85">
        <f t="shared" si="12"/>
        <v>12917</v>
      </c>
      <c r="BC29" s="89">
        <f t="shared" si="12"/>
        <v>25062</v>
      </c>
      <c r="BD29" s="36">
        <f t="shared" si="2"/>
        <v>106.26329041263878</v>
      </c>
      <c r="BE29" s="85">
        <f t="shared" si="12"/>
        <v>79699</v>
      </c>
      <c r="BF29" s="85">
        <f t="shared" si="12"/>
        <v>30925</v>
      </c>
      <c r="BG29" s="34">
        <f t="shared" si="5"/>
        <v>38.802243440946562</v>
      </c>
      <c r="BH29" s="85">
        <f t="shared" si="12"/>
        <v>12630</v>
      </c>
      <c r="BI29" s="89">
        <f t="shared" si="12"/>
        <v>0</v>
      </c>
      <c r="BJ29" s="85">
        <f>SUM(BJ27:BJ28)</f>
        <v>15971</v>
      </c>
      <c r="BK29" s="36">
        <f t="shared" si="6"/>
        <v>23.375648579215245</v>
      </c>
      <c r="BL29" s="85">
        <f>SUM(BL27:BL28)</f>
        <v>1530</v>
      </c>
      <c r="BM29" s="85">
        <f>SUM(BM27:BM28)</f>
        <v>370</v>
      </c>
    </row>
    <row r="30" spans="1:65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26216</v>
      </c>
      <c r="AV30" s="35">
        <f t="shared" si="3"/>
        <v>92.780294450736122</v>
      </c>
      <c r="AW30" s="73">
        <v>10000</v>
      </c>
      <c r="AX30" s="73">
        <v>10927</v>
      </c>
      <c r="AY30" s="34">
        <f t="shared" si="4"/>
        <v>109.27</v>
      </c>
      <c r="AZ30" s="73">
        <v>58700</v>
      </c>
      <c r="BA30" s="73">
        <v>92130</v>
      </c>
      <c r="BB30" s="73">
        <v>14285</v>
      </c>
      <c r="BC30" s="73">
        <v>18761</v>
      </c>
      <c r="BD30" s="36">
        <f t="shared" si="2"/>
        <v>156.95059625212949</v>
      </c>
      <c r="BE30" s="73">
        <v>77935</v>
      </c>
      <c r="BF30" s="73">
        <v>38369</v>
      </c>
      <c r="BG30" s="34">
        <f t="shared" si="5"/>
        <v>49.232052351318409</v>
      </c>
      <c r="BH30" s="73"/>
      <c r="BI30" s="73"/>
      <c r="BJ30" s="73">
        <v>13562</v>
      </c>
      <c r="BK30" s="36">
        <f t="shared" si="6"/>
        <v>30.551649456187285</v>
      </c>
      <c r="BL30" s="62"/>
      <c r="BM30" s="65"/>
    </row>
    <row r="31" spans="1:65" ht="18" x14ac:dyDescent="0.35">
      <c r="A31" s="92"/>
      <c r="B31" s="93"/>
    </row>
    <row r="32" spans="1:65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8">
    <mergeCell ref="AH1:AS1"/>
    <mergeCell ref="AU1:BK1"/>
    <mergeCell ref="A2:A4"/>
    <mergeCell ref="B2:B4"/>
    <mergeCell ref="C2:D2"/>
    <mergeCell ref="E2:J2"/>
    <mergeCell ref="K2:P2"/>
    <mergeCell ref="Q2:Q4"/>
    <mergeCell ref="R2:R4"/>
    <mergeCell ref="S3:T3"/>
    <mergeCell ref="U3:U4"/>
    <mergeCell ref="V3:V4"/>
    <mergeCell ref="W3:X3"/>
    <mergeCell ref="A1:Z1"/>
    <mergeCell ref="N3:P3"/>
    <mergeCell ref="AZ2:BA3"/>
    <mergeCell ref="AH2:AI3"/>
    <mergeCell ref="AJ2:AK3"/>
    <mergeCell ref="AL2:AS2"/>
    <mergeCell ref="AT2:AV3"/>
    <mergeCell ref="AW2:AY3"/>
    <mergeCell ref="S2:Z2"/>
    <mergeCell ref="AB2:AB4"/>
    <mergeCell ref="AC2:AC4"/>
    <mergeCell ref="AD2:AD4"/>
    <mergeCell ref="AE2:AE4"/>
    <mergeCell ref="Y3:Z3"/>
    <mergeCell ref="C3:C4"/>
    <mergeCell ref="D3:D4"/>
    <mergeCell ref="E3:G3"/>
    <mergeCell ref="H3:J3"/>
    <mergeCell ref="K3:M3"/>
    <mergeCell ref="AB32:AZ32"/>
    <mergeCell ref="BJ2:BJ4"/>
    <mergeCell ref="BK2:BK4"/>
    <mergeCell ref="BL2:BL4"/>
    <mergeCell ref="BM2:BM4"/>
    <mergeCell ref="BE2:BG3"/>
    <mergeCell ref="BH2:BI3"/>
    <mergeCell ref="AF2:AF4"/>
    <mergeCell ref="AL3:AM3"/>
    <mergeCell ref="AN3:AO3"/>
    <mergeCell ref="AP3:AQ3"/>
    <mergeCell ref="AR3:AS3"/>
    <mergeCell ref="BB2:BB3"/>
    <mergeCell ref="BC2:BC3"/>
    <mergeCell ref="BD2:BD3"/>
    <mergeCell ref="AG2:AG4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view="pageBreakPreview" zoomScale="60" zoomScaleNormal="60" workbookViewId="0">
      <selection activeCell="BB24" sqref="BB24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0" customWidth="1"/>
    <col min="51" max="51" width="7.44140625" customWidth="1"/>
    <col min="52" max="52" width="8.6640625" customWidth="1"/>
    <col min="53" max="53" width="11.332031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  <col min="64" max="64" width="8.21875" customWidth="1"/>
  </cols>
  <sheetData>
    <row r="1" spans="1:65" ht="43.95" customHeight="1" x14ac:dyDescent="0.25">
      <c r="A1" s="278" t="s">
        <v>77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135"/>
      <c r="AB1" s="135"/>
      <c r="AC1" s="135"/>
      <c r="AD1" s="135"/>
      <c r="AE1" s="135"/>
      <c r="AF1" s="135"/>
      <c r="AG1" s="135"/>
      <c r="AH1" s="259" t="str">
        <f>A1</f>
        <v>Оперативные данные о ходе полевых работ Можгинский район на 09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09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5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131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  <c r="BL2" s="295" t="s">
        <v>24</v>
      </c>
      <c r="BM2" s="292" t="s">
        <v>25</v>
      </c>
    </row>
    <row r="3" spans="1:65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  <c r="BL3" s="296"/>
      <c r="BM3" s="293"/>
    </row>
    <row r="4" spans="1:65" s="3" customFormat="1" ht="28.95" customHeight="1" x14ac:dyDescent="0.25">
      <c r="A4" s="263"/>
      <c r="B4" s="266"/>
      <c r="C4" s="275"/>
      <c r="D4" s="290"/>
      <c r="E4" s="5" t="s">
        <v>40</v>
      </c>
      <c r="F4" s="133" t="s">
        <v>41</v>
      </c>
      <c r="G4" s="133" t="s">
        <v>32</v>
      </c>
      <c r="H4" s="7" t="s">
        <v>40</v>
      </c>
      <c r="I4" s="133" t="s">
        <v>41</v>
      </c>
      <c r="J4" s="133" t="s">
        <v>32</v>
      </c>
      <c r="K4" s="7" t="s">
        <v>40</v>
      </c>
      <c r="L4" s="133" t="s">
        <v>41</v>
      </c>
      <c r="M4" s="133" t="s">
        <v>32</v>
      </c>
      <c r="N4" s="8" t="s">
        <v>40</v>
      </c>
      <c r="O4" s="130" t="s">
        <v>41</v>
      </c>
      <c r="P4" s="130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134"/>
      <c r="AM4" s="134" t="s">
        <v>41</v>
      </c>
      <c r="AN4" s="134" t="s">
        <v>40</v>
      </c>
      <c r="AO4" s="134" t="s">
        <v>41</v>
      </c>
      <c r="AP4" s="134" t="s">
        <v>40</v>
      </c>
      <c r="AQ4" s="134" t="s">
        <v>41</v>
      </c>
      <c r="AR4" s="134" t="s">
        <v>40</v>
      </c>
      <c r="AS4" s="17" t="s">
        <v>41</v>
      </c>
      <c r="AT4" s="134" t="s">
        <v>40</v>
      </c>
      <c r="AU4" s="17" t="s">
        <v>41</v>
      </c>
      <c r="AV4" s="17" t="s">
        <v>32</v>
      </c>
      <c r="AW4" s="134" t="s">
        <v>40</v>
      </c>
      <c r="AX4" s="134" t="s">
        <v>41</v>
      </c>
      <c r="AY4" s="17" t="s">
        <v>32</v>
      </c>
      <c r="AZ4" s="134" t="s">
        <v>40</v>
      </c>
      <c r="BA4" s="134" t="s">
        <v>41</v>
      </c>
      <c r="BB4" s="134" t="s">
        <v>41</v>
      </c>
      <c r="BC4" s="134" t="s">
        <v>41</v>
      </c>
      <c r="BD4" s="17" t="s">
        <v>32</v>
      </c>
      <c r="BE4" s="134" t="s">
        <v>40</v>
      </c>
      <c r="BF4" s="134" t="s">
        <v>41</v>
      </c>
      <c r="BG4" s="17" t="s">
        <v>32</v>
      </c>
      <c r="BH4" s="134" t="s">
        <v>40</v>
      </c>
      <c r="BI4" s="134" t="s">
        <v>41</v>
      </c>
      <c r="BJ4" s="294"/>
      <c r="BK4" s="294"/>
      <c r="BL4" s="297"/>
      <c r="BM4" s="294"/>
    </row>
    <row r="5" spans="1:65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132">
        <v>4842</v>
      </c>
      <c r="T5" s="27">
        <v>4842</v>
      </c>
      <c r="U5" s="28">
        <f t="shared" ref="U5:U29" si="1">T5/S5*100</f>
        <v>100</v>
      </c>
      <c r="V5" s="29"/>
      <c r="W5" s="132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4248</v>
      </c>
      <c r="AV5" s="35">
        <f>AU5/AT5*100</f>
        <v>100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26088</v>
      </c>
      <c r="BB5" s="34"/>
      <c r="BC5" s="34">
        <v>13005</v>
      </c>
      <c r="BD5" s="117">
        <f t="shared" ref="BD5:BD30" si="2">BA5/AZ5*100</f>
        <v>118.58181818181819</v>
      </c>
      <c r="BE5" s="34">
        <v>17816</v>
      </c>
      <c r="BF5" s="32"/>
      <c r="BG5" s="32">
        <f>BF5/BE5*100</f>
        <v>0</v>
      </c>
      <c r="BH5" s="34">
        <v>2800</v>
      </c>
      <c r="BI5" s="37"/>
      <c r="BJ5" s="34">
        <v>3513</v>
      </c>
      <c r="BK5" s="36">
        <f>((AX5*0.45) + (BA5*0.34) + (BF5/1.33*0.18) + (BI5*0.2))/BJ5*10</f>
        <v>26.851323654995731</v>
      </c>
      <c r="BL5" s="34">
        <v>800</v>
      </c>
      <c r="BM5" s="38"/>
    </row>
    <row r="6" spans="1:65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 t="e">
        <f t="shared" ref="AV6:AV30" si="3">AU6/AT6*100</f>
        <v>#DIV/0!</v>
      </c>
      <c r="AW6" s="34">
        <v>0</v>
      </c>
      <c r="AX6" s="34"/>
      <c r="AY6" s="34" t="e">
        <f t="shared" ref="AY6:AY30" si="4">AX6/AW6*100</f>
        <v>#DIV/0!</v>
      </c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5">BF6/BE6*100</f>
        <v>#DIV/0!</v>
      </c>
      <c r="BH6" s="34">
        <v>0</v>
      </c>
      <c r="BI6" s="37"/>
      <c r="BJ6" s="34"/>
      <c r="BK6" s="36" t="e">
        <f t="shared" ref="BK6:BK30" si="6">((AX6*0.45) + (BA6*0.34) + (BF6/1.33*0.18) + (BI6*0.2))/BJ6*10</f>
        <v>#DIV/0!</v>
      </c>
      <c r="BL6" s="34"/>
      <c r="BM6" s="38"/>
    </row>
    <row r="7" spans="1:65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7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8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si="3"/>
        <v>96.269554753309265</v>
      </c>
      <c r="AW7" s="34">
        <v>800</v>
      </c>
      <c r="AX7" s="34">
        <v>750</v>
      </c>
      <c r="AY7" s="34">
        <f t="shared" si="4"/>
        <v>93.75</v>
      </c>
      <c r="AZ7" s="34">
        <v>9500</v>
      </c>
      <c r="BA7" s="34">
        <v>10853</v>
      </c>
      <c r="BB7" s="34">
        <v>1375</v>
      </c>
      <c r="BC7" s="34">
        <v>1500</v>
      </c>
      <c r="BD7" s="36">
        <f t="shared" si="2"/>
        <v>114.2421052631579</v>
      </c>
      <c r="BE7" s="34">
        <v>9100</v>
      </c>
      <c r="BF7" s="34"/>
      <c r="BG7" s="32">
        <f t="shared" si="5"/>
        <v>0</v>
      </c>
      <c r="BH7" s="34">
        <v>1000</v>
      </c>
      <c r="BI7" s="37"/>
      <c r="BJ7" s="34">
        <v>1470</v>
      </c>
      <c r="BK7" s="36">
        <f t="shared" si="6"/>
        <v>27.398095238095237</v>
      </c>
      <c r="BL7" s="34">
        <v>190</v>
      </c>
      <c r="BM7" s="38"/>
    </row>
    <row r="8" spans="1:65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7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8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1033</v>
      </c>
      <c r="AV8" s="35">
        <f t="shared" si="3"/>
        <v>83.779399837794003</v>
      </c>
      <c r="AW8" s="34">
        <v>371</v>
      </c>
      <c r="AX8" s="34">
        <v>371</v>
      </c>
      <c r="AY8" s="34">
        <f t="shared" si="4"/>
        <v>100</v>
      </c>
      <c r="AZ8" s="34">
        <v>1400</v>
      </c>
      <c r="BA8" s="34">
        <v>1880</v>
      </c>
      <c r="BB8" s="34"/>
      <c r="BC8" s="34">
        <v>730</v>
      </c>
      <c r="BD8" s="36">
        <f t="shared" si="2"/>
        <v>134.28571428571428</v>
      </c>
      <c r="BE8" s="34">
        <v>2700</v>
      </c>
      <c r="BF8" s="34">
        <v>1000</v>
      </c>
      <c r="BG8" s="32">
        <f t="shared" si="5"/>
        <v>37.037037037037038</v>
      </c>
      <c r="BH8" s="34">
        <v>300</v>
      </c>
      <c r="BI8" s="37"/>
      <c r="BJ8" s="34">
        <v>450</v>
      </c>
      <c r="BK8" s="36">
        <f t="shared" si="6"/>
        <v>20.921963241436927</v>
      </c>
      <c r="BL8" s="34">
        <v>120</v>
      </c>
      <c r="BM8" s="38"/>
    </row>
    <row r="9" spans="1:65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7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8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1349</v>
      </c>
      <c r="AV9" s="51">
        <f t="shared" si="3"/>
        <v>100</v>
      </c>
      <c r="AW9" s="34">
        <v>1000</v>
      </c>
      <c r="AX9" s="34">
        <v>610</v>
      </c>
      <c r="AY9" s="34">
        <f t="shared" si="4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2"/>
        <v>188.94285714285715</v>
      </c>
      <c r="BE9" s="34">
        <v>5000</v>
      </c>
      <c r="BF9" s="34"/>
      <c r="BG9" s="32">
        <f t="shared" si="5"/>
        <v>0</v>
      </c>
      <c r="BH9" s="34">
        <v>1000</v>
      </c>
      <c r="BI9" s="37"/>
      <c r="BJ9" s="34">
        <v>957</v>
      </c>
      <c r="BK9" s="36">
        <f t="shared" si="6"/>
        <v>26.362800417972831</v>
      </c>
      <c r="BL9" s="34"/>
      <c r="BM9" s="38"/>
    </row>
    <row r="10" spans="1:65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7"/>
        <v>100</v>
      </c>
      <c r="K10" s="23">
        <v>0</v>
      </c>
      <c r="L10" s="20"/>
      <c r="M10" s="22"/>
      <c r="N10" s="20">
        <v>655</v>
      </c>
      <c r="O10" s="20"/>
      <c r="P10" s="20">
        <f t="shared" si="8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3"/>
        <v>90.649350649350652</v>
      </c>
      <c r="AW10" s="34">
        <v>310</v>
      </c>
      <c r="AX10" s="34">
        <v>183</v>
      </c>
      <c r="AY10" s="34">
        <f t="shared" si="4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2"/>
        <v>87.31481481481481</v>
      </c>
      <c r="BE10" s="34">
        <v>0</v>
      </c>
      <c r="BF10" s="34"/>
      <c r="BG10" s="32" t="e">
        <f t="shared" si="5"/>
        <v>#DIV/0!</v>
      </c>
      <c r="BH10" s="34">
        <v>300</v>
      </c>
      <c r="BI10" s="37"/>
      <c r="BJ10" s="34">
        <v>651</v>
      </c>
      <c r="BK10" s="36">
        <f t="shared" si="6"/>
        <v>25.89016897081413</v>
      </c>
      <c r="BL10" s="34"/>
      <c r="BM10" s="38"/>
    </row>
    <row r="11" spans="1:65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7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8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3"/>
        <v>87.677725118483409</v>
      </c>
      <c r="AW11" s="34">
        <v>258</v>
      </c>
      <c r="AX11" s="34">
        <v>350</v>
      </c>
      <c r="AY11" s="34">
        <f t="shared" si="4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2"/>
        <v>160</v>
      </c>
      <c r="BE11" s="34">
        <v>2660</v>
      </c>
      <c r="BF11" s="34"/>
      <c r="BG11" s="32">
        <f t="shared" si="5"/>
        <v>0</v>
      </c>
      <c r="BH11" s="34">
        <v>400</v>
      </c>
      <c r="BI11" s="37"/>
      <c r="BJ11" s="34">
        <v>436</v>
      </c>
      <c r="BK11" s="36">
        <f t="shared" si="6"/>
        <v>12.970183486238531</v>
      </c>
      <c r="BL11" s="34">
        <v>50</v>
      </c>
      <c r="BM11" s="38">
        <v>100</v>
      </c>
    </row>
    <row r="12" spans="1:65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7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8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3"/>
        <v>100</v>
      </c>
      <c r="AW12" s="34">
        <v>1366</v>
      </c>
      <c r="AX12" s="34">
        <v>534</v>
      </c>
      <c r="AY12" s="34">
        <f t="shared" si="4"/>
        <v>39.092240117130302</v>
      </c>
      <c r="AZ12" s="34">
        <v>4252</v>
      </c>
      <c r="BA12" s="34">
        <v>3529</v>
      </c>
      <c r="BB12" s="34">
        <v>1642</v>
      </c>
      <c r="BC12" s="34">
        <v>1113</v>
      </c>
      <c r="BD12" s="36">
        <f t="shared" si="2"/>
        <v>82.99623706491063</v>
      </c>
      <c r="BE12" s="34">
        <v>7085</v>
      </c>
      <c r="BF12" s="34">
        <v>2500</v>
      </c>
      <c r="BG12" s="32">
        <f t="shared" si="5"/>
        <v>35.285815102328868</v>
      </c>
      <c r="BH12" s="34">
        <v>1046</v>
      </c>
      <c r="BI12" s="37"/>
      <c r="BJ12" s="34">
        <v>1365</v>
      </c>
      <c r="BK12" s="36">
        <f t="shared" si="6"/>
        <v>13.029346993858272</v>
      </c>
      <c r="BL12" s="34">
        <v>100</v>
      </c>
      <c r="BM12" s="38"/>
    </row>
    <row r="13" spans="1:65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7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8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3"/>
        <v>82.946250829462514</v>
      </c>
      <c r="AW13" s="34">
        <v>549</v>
      </c>
      <c r="AX13" s="34">
        <v>600</v>
      </c>
      <c r="AY13" s="34">
        <f t="shared" si="4"/>
        <v>109.28961748633881</v>
      </c>
      <c r="AZ13" s="34">
        <v>4500</v>
      </c>
      <c r="BA13" s="34">
        <v>5150</v>
      </c>
      <c r="BB13" s="34"/>
      <c r="BC13" s="34"/>
      <c r="BD13" s="36">
        <f t="shared" si="2"/>
        <v>114.44444444444444</v>
      </c>
      <c r="BE13" s="34">
        <v>0</v>
      </c>
      <c r="BF13" s="34"/>
      <c r="BG13" s="32" t="e">
        <f t="shared" si="5"/>
        <v>#DIV/0!</v>
      </c>
      <c r="BH13" s="34">
        <v>305</v>
      </c>
      <c r="BI13" s="37"/>
      <c r="BJ13" s="34">
        <v>450</v>
      </c>
      <c r="BK13" s="36">
        <f t="shared" si="6"/>
        <v>44.911111111111111</v>
      </c>
      <c r="BL13" s="34">
        <v>200</v>
      </c>
      <c r="BM13" s="38"/>
    </row>
    <row r="14" spans="1:65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7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8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3"/>
        <v>100</v>
      </c>
      <c r="AW14" s="34">
        <v>610</v>
      </c>
      <c r="AX14" s="34">
        <v>622</v>
      </c>
      <c r="AY14" s="34">
        <f t="shared" si="4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2"/>
        <v>59.517543859649123</v>
      </c>
      <c r="BE14" s="34">
        <v>3765</v>
      </c>
      <c r="BF14" s="34">
        <v>1920</v>
      </c>
      <c r="BG14" s="32">
        <f t="shared" si="5"/>
        <v>50.996015936254977</v>
      </c>
      <c r="BH14" s="34">
        <v>230</v>
      </c>
      <c r="BI14" s="37"/>
      <c r="BJ14" s="34">
        <v>588</v>
      </c>
      <c r="BK14" s="36">
        <f t="shared" si="6"/>
        <v>17.026014014628409</v>
      </c>
      <c r="BL14" s="34"/>
      <c r="BM14" s="38"/>
    </row>
    <row r="15" spans="1:65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7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8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3"/>
        <v>84.67400508044031</v>
      </c>
      <c r="AW15" s="34">
        <v>694</v>
      </c>
      <c r="AX15" s="34">
        <v>800</v>
      </c>
      <c r="AY15" s="34">
        <f t="shared" si="4"/>
        <v>115.27377521613833</v>
      </c>
      <c r="AZ15" s="34">
        <v>3901</v>
      </c>
      <c r="BA15" s="34">
        <v>2600</v>
      </c>
      <c r="BB15" s="34">
        <v>500</v>
      </c>
      <c r="BC15" s="34">
        <v>2100</v>
      </c>
      <c r="BD15" s="36">
        <f t="shared" si="2"/>
        <v>66.64957703153037</v>
      </c>
      <c r="BE15" s="34">
        <v>2700</v>
      </c>
      <c r="BF15" s="34">
        <v>9500</v>
      </c>
      <c r="BG15" s="32">
        <f t="shared" si="5"/>
        <v>351.85185185185185</v>
      </c>
      <c r="BH15" s="34">
        <v>574</v>
      </c>
      <c r="BI15" s="37"/>
      <c r="BJ15" s="34">
        <v>706</v>
      </c>
      <c r="BK15" s="36">
        <f t="shared" si="6"/>
        <v>35.831647106434637</v>
      </c>
      <c r="BL15" s="34"/>
      <c r="BM15" s="38">
        <v>150</v>
      </c>
    </row>
    <row r="16" spans="1:65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7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8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1662</v>
      </c>
      <c r="AV16" s="35">
        <f t="shared" si="3"/>
        <v>100</v>
      </c>
      <c r="AW16" s="34">
        <v>800</v>
      </c>
      <c r="AX16" s="34">
        <v>702</v>
      </c>
      <c r="AY16" s="34">
        <f t="shared" si="4"/>
        <v>87.75</v>
      </c>
      <c r="AZ16" s="34">
        <v>4900</v>
      </c>
      <c r="BA16" s="34">
        <v>5232</v>
      </c>
      <c r="BB16" s="34">
        <v>1742</v>
      </c>
      <c r="BC16" s="34">
        <v>1375</v>
      </c>
      <c r="BD16" s="36">
        <f t="shared" si="2"/>
        <v>106.77551020408163</v>
      </c>
      <c r="BE16" s="34">
        <v>10250</v>
      </c>
      <c r="BF16" s="34">
        <v>2875</v>
      </c>
      <c r="BG16" s="32">
        <f t="shared" si="5"/>
        <v>28.04878048780488</v>
      </c>
      <c r="BH16" s="34">
        <v>1400</v>
      </c>
      <c r="BI16" s="37"/>
      <c r="BJ16" s="34">
        <v>1316</v>
      </c>
      <c r="BK16" s="36">
        <f t="shared" si="6"/>
        <v>18.874450944991658</v>
      </c>
      <c r="BL16" s="34"/>
      <c r="BM16" s="44">
        <v>140</v>
      </c>
    </row>
    <row r="17" spans="1:65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7"/>
        <v>100</v>
      </c>
      <c r="K17" s="102">
        <v>0</v>
      </c>
      <c r="L17" s="101"/>
      <c r="M17" s="42"/>
      <c r="N17" s="101">
        <v>220</v>
      </c>
      <c r="O17" s="101"/>
      <c r="P17" s="101">
        <f t="shared" si="8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3"/>
        <v>100</v>
      </c>
      <c r="AW17" s="34">
        <v>210</v>
      </c>
      <c r="AX17" s="34">
        <v>200</v>
      </c>
      <c r="AY17" s="34">
        <f t="shared" si="4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2"/>
        <v>108</v>
      </c>
      <c r="BE17" s="34">
        <v>0</v>
      </c>
      <c r="BF17" s="34">
        <v>1000</v>
      </c>
      <c r="BG17" s="32" t="e">
        <f t="shared" si="5"/>
        <v>#DIV/0!</v>
      </c>
      <c r="BH17" s="34">
        <v>400</v>
      </c>
      <c r="BI17" s="37"/>
      <c r="BJ17" s="34">
        <v>254</v>
      </c>
      <c r="BK17" s="36">
        <f t="shared" si="6"/>
        <v>45.013320703333136</v>
      </c>
      <c r="BL17" s="34"/>
      <c r="BM17" s="38"/>
    </row>
    <row r="18" spans="1:65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7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8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 t="shared" si="3"/>
        <v>96.531413612565444</v>
      </c>
      <c r="AW18" s="34">
        <v>300</v>
      </c>
      <c r="AX18" s="34">
        <v>362</v>
      </c>
      <c r="AY18" s="34">
        <f t="shared" si="4"/>
        <v>120.66666666666667</v>
      </c>
      <c r="AZ18" s="34">
        <v>1000</v>
      </c>
      <c r="BA18" s="34">
        <v>1513</v>
      </c>
      <c r="BB18" s="34"/>
      <c r="BC18" s="34">
        <v>513</v>
      </c>
      <c r="BD18" s="36">
        <f t="shared" si="2"/>
        <v>151.29999999999998</v>
      </c>
      <c r="BE18" s="34">
        <v>2620</v>
      </c>
      <c r="BF18" s="34">
        <v>1100</v>
      </c>
      <c r="BG18" s="32">
        <f t="shared" si="5"/>
        <v>41.984732824427482</v>
      </c>
      <c r="BH18" s="34">
        <v>315</v>
      </c>
      <c r="BI18" s="37"/>
      <c r="BJ18" s="34">
        <v>380</v>
      </c>
      <c r="BK18" s="36">
        <f t="shared" si="6"/>
        <v>21.741899485555997</v>
      </c>
      <c r="BL18" s="34">
        <v>70</v>
      </c>
      <c r="BM18" s="38"/>
    </row>
    <row r="19" spans="1:65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7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8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3"/>
        <v>81.355932203389841</v>
      </c>
      <c r="AW19" s="34">
        <v>260</v>
      </c>
      <c r="AX19" s="34">
        <v>127</v>
      </c>
      <c r="AY19" s="34">
        <f t="shared" si="4"/>
        <v>48.846153846153847</v>
      </c>
      <c r="AZ19" s="34">
        <v>350</v>
      </c>
      <c r="BA19" s="34"/>
      <c r="BB19" s="34"/>
      <c r="BC19" s="34"/>
      <c r="BD19" s="36">
        <f t="shared" si="2"/>
        <v>0</v>
      </c>
      <c r="BE19" s="34">
        <v>2620</v>
      </c>
      <c r="BF19" s="34">
        <v>2720</v>
      </c>
      <c r="BG19" s="32">
        <f t="shared" si="5"/>
        <v>103.81679389312977</v>
      </c>
      <c r="BH19" s="34">
        <v>300</v>
      </c>
      <c r="BI19" s="37"/>
      <c r="BJ19" s="34">
        <v>257</v>
      </c>
      <c r="BK19" s="36">
        <f t="shared" si="6"/>
        <v>16.547482519528391</v>
      </c>
      <c r="BL19" s="34"/>
      <c r="BM19" s="38"/>
    </row>
    <row r="20" spans="1:65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7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8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3"/>
        <v>75.268817204301072</v>
      </c>
      <c r="AW20" s="34">
        <v>108</v>
      </c>
      <c r="AX20" s="34">
        <v>131</v>
      </c>
      <c r="AY20" s="34">
        <f t="shared" si="4"/>
        <v>121.2962962962963</v>
      </c>
      <c r="AZ20" s="34"/>
      <c r="BA20" s="34"/>
      <c r="BB20" s="34"/>
      <c r="BC20" s="34"/>
      <c r="BD20" s="36" t="e">
        <f t="shared" si="2"/>
        <v>#DIV/0!</v>
      </c>
      <c r="BE20" s="34">
        <v>2358</v>
      </c>
      <c r="BF20" s="34">
        <v>1310</v>
      </c>
      <c r="BG20" s="32">
        <f t="shared" si="5"/>
        <v>55.555555555555557</v>
      </c>
      <c r="BH20" s="34">
        <v>100</v>
      </c>
      <c r="BI20" s="37"/>
      <c r="BJ20" s="34">
        <v>135</v>
      </c>
      <c r="BK20" s="36">
        <f t="shared" si="6"/>
        <v>17.499498746867165</v>
      </c>
      <c r="BL20" s="34"/>
      <c r="BM20" s="38"/>
    </row>
    <row r="21" spans="1:65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7"/>
        <v>0</v>
      </c>
      <c r="K21" s="23">
        <v>0</v>
      </c>
      <c r="L21" s="20"/>
      <c r="M21" s="22"/>
      <c r="N21" s="20">
        <v>569</v>
      </c>
      <c r="O21" s="20"/>
      <c r="P21" s="20">
        <f t="shared" si="8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3"/>
        <v>100</v>
      </c>
      <c r="AW21" s="34"/>
      <c r="AX21" s="34"/>
      <c r="AY21" s="34" t="e">
        <f t="shared" si="4"/>
        <v>#DIV/0!</v>
      </c>
      <c r="AZ21" s="34"/>
      <c r="BA21" s="34"/>
      <c r="BB21" s="34"/>
      <c r="BC21" s="34"/>
      <c r="BD21" s="36" t="e">
        <f t="shared" si="2"/>
        <v>#DIV/0!</v>
      </c>
      <c r="BE21" s="34">
        <v>0</v>
      </c>
      <c r="BF21" s="34"/>
      <c r="BG21" s="32" t="e">
        <f t="shared" si="5"/>
        <v>#DIV/0!</v>
      </c>
      <c r="BH21" s="34"/>
      <c r="BI21" s="37"/>
      <c r="BJ21" s="34"/>
      <c r="BK21" s="36" t="e">
        <f t="shared" si="6"/>
        <v>#DIV/0!</v>
      </c>
      <c r="BL21" s="34"/>
      <c r="BM21" s="38"/>
    </row>
    <row r="22" spans="1:65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7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8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3"/>
        <v>96.029495178672718</v>
      </c>
      <c r="AW22" s="34">
        <v>360</v>
      </c>
      <c r="AX22" s="34">
        <v>770</v>
      </c>
      <c r="AY22" s="34">
        <f t="shared" si="4"/>
        <v>213.88888888888889</v>
      </c>
      <c r="AZ22" s="34">
        <v>1500</v>
      </c>
      <c r="BA22" s="34">
        <v>490</v>
      </c>
      <c r="BB22" s="34">
        <v>490</v>
      </c>
      <c r="BC22" s="34"/>
      <c r="BD22" s="36">
        <f t="shared" si="2"/>
        <v>32.666666666666664</v>
      </c>
      <c r="BE22" s="34">
        <v>0</v>
      </c>
      <c r="BF22" s="34"/>
      <c r="BG22" s="32" t="e">
        <f t="shared" si="5"/>
        <v>#DIV/0!</v>
      </c>
      <c r="BH22" s="34">
        <v>100</v>
      </c>
      <c r="BI22" s="37"/>
      <c r="BJ22" s="34">
        <v>217</v>
      </c>
      <c r="BK22" s="36">
        <f t="shared" si="6"/>
        <v>23.645161290322584</v>
      </c>
      <c r="BL22" s="34"/>
      <c r="BM22" s="38"/>
    </row>
    <row r="23" spans="1:65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7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8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570</v>
      </c>
      <c r="AV23" s="35">
        <f t="shared" si="3"/>
        <v>40.169133192389005</v>
      </c>
      <c r="AW23" s="34">
        <v>370</v>
      </c>
      <c r="AX23" s="34">
        <v>421</v>
      </c>
      <c r="AY23" s="34">
        <f t="shared" si="4"/>
        <v>113.78378378378378</v>
      </c>
      <c r="AZ23" s="34">
        <v>4500</v>
      </c>
      <c r="BA23" s="34">
        <v>3076</v>
      </c>
      <c r="BB23" s="34"/>
      <c r="BC23" s="34"/>
      <c r="BD23" s="36">
        <f t="shared" si="2"/>
        <v>68.355555555555554</v>
      </c>
      <c r="BE23" s="34">
        <v>1625</v>
      </c>
      <c r="BF23" s="34"/>
      <c r="BG23" s="32">
        <f t="shared" si="5"/>
        <v>0</v>
      </c>
      <c r="BH23" s="34">
        <v>60</v>
      </c>
      <c r="BI23" s="37"/>
      <c r="BJ23" s="34">
        <v>415</v>
      </c>
      <c r="BK23" s="36">
        <f t="shared" si="6"/>
        <v>29.76602409638555</v>
      </c>
      <c r="BL23" s="34"/>
      <c r="BM23" s="38"/>
    </row>
    <row r="24" spans="1:65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132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132"/>
      <c r="X24" s="48"/>
      <c r="Y24" s="132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3"/>
        <v>0</v>
      </c>
      <c r="AW24" s="34"/>
      <c r="AX24" s="34"/>
      <c r="AY24" s="34" t="e">
        <f t="shared" si="4"/>
        <v>#DIV/0!</v>
      </c>
      <c r="AZ24" s="34"/>
      <c r="BA24" s="34"/>
      <c r="BB24" s="34"/>
      <c r="BC24" s="34"/>
      <c r="BD24" s="36" t="e">
        <f t="shared" si="2"/>
        <v>#DIV/0!</v>
      </c>
      <c r="BE24" s="34"/>
      <c r="BF24" s="34"/>
      <c r="BG24" s="32" t="e">
        <f t="shared" si="5"/>
        <v>#DIV/0!</v>
      </c>
      <c r="BH24" s="34"/>
      <c r="BI24" s="37"/>
      <c r="BJ24" s="34"/>
      <c r="BK24" s="36" t="e">
        <f t="shared" si="6"/>
        <v>#DIV/0!</v>
      </c>
      <c r="BL24" s="34"/>
      <c r="BM24" s="38"/>
    </row>
    <row r="25" spans="1:65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132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132"/>
      <c r="X25" s="48"/>
      <c r="Y25" s="132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35">
        <f t="shared" si="3"/>
        <v>100</v>
      </c>
      <c r="AW25" s="34"/>
      <c r="AX25" s="34">
        <v>335</v>
      </c>
      <c r="AY25" s="34" t="e">
        <f t="shared" si="4"/>
        <v>#DIV/0!</v>
      </c>
      <c r="AZ25" s="34"/>
      <c r="BA25" s="34"/>
      <c r="BB25" s="34"/>
      <c r="BC25" s="34"/>
      <c r="BD25" s="36" t="e">
        <f t="shared" si="2"/>
        <v>#DIV/0!</v>
      </c>
      <c r="BE25" s="34"/>
      <c r="BF25" s="34"/>
      <c r="BG25" s="32" t="e">
        <f t="shared" si="5"/>
        <v>#DIV/0!</v>
      </c>
      <c r="BH25" s="34"/>
      <c r="BI25" s="37"/>
      <c r="BJ25" s="34"/>
      <c r="BK25" s="36" t="e">
        <f t="shared" si="6"/>
        <v>#DIV/0!</v>
      </c>
      <c r="BL25" s="34"/>
      <c r="BM25" s="38"/>
    </row>
    <row r="26" spans="1:65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62">
        <v>185</v>
      </c>
      <c r="AU26" s="63">
        <v>185</v>
      </c>
      <c r="AV26" s="35">
        <f t="shared" si="3"/>
        <v>100</v>
      </c>
      <c r="AW26" s="62"/>
      <c r="AX26" s="62"/>
      <c r="AY26" s="34" t="e">
        <f t="shared" si="4"/>
        <v>#DIV/0!</v>
      </c>
      <c r="AZ26" s="62"/>
      <c r="BA26" s="62">
        <v>1600</v>
      </c>
      <c r="BB26" s="62"/>
      <c r="BC26" s="62"/>
      <c r="BD26" s="36" t="e">
        <f t="shared" si="2"/>
        <v>#DIV/0!</v>
      </c>
      <c r="BE26" s="62"/>
      <c r="BF26" s="62"/>
      <c r="BG26" s="32" t="e">
        <f t="shared" si="5"/>
        <v>#DIV/0!</v>
      </c>
      <c r="BH26" s="62"/>
      <c r="BI26" s="64"/>
      <c r="BJ26" s="64"/>
      <c r="BK26" s="36" t="e">
        <f t="shared" si="6"/>
        <v>#DIV/0!</v>
      </c>
      <c r="BL26" s="62"/>
      <c r="BM26" s="65"/>
    </row>
    <row r="27" spans="1:65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69">
        <f>SUM(AU5:AU26)</f>
        <v>23938</v>
      </c>
      <c r="AV27" s="35">
        <f t="shared" si="3"/>
        <v>90.629614205126259</v>
      </c>
      <c r="AW27" s="69">
        <f t="shared" si="10"/>
        <v>10366</v>
      </c>
      <c r="AX27" s="69">
        <f t="shared" si="10"/>
        <v>9119</v>
      </c>
      <c r="AY27" s="34">
        <f t="shared" si="4"/>
        <v>87.970287478294424</v>
      </c>
      <c r="AZ27" s="69">
        <f t="shared" si="10"/>
        <v>72233</v>
      </c>
      <c r="BA27" s="71">
        <f t="shared" si="10"/>
        <v>78596</v>
      </c>
      <c r="BB27" s="72">
        <f t="shared" si="10"/>
        <v>12117</v>
      </c>
      <c r="BC27" s="72">
        <f t="shared" si="10"/>
        <v>26704</v>
      </c>
      <c r="BD27" s="36">
        <f t="shared" si="2"/>
        <v>108.80899311948833</v>
      </c>
      <c r="BE27" s="73">
        <f>SUM(BE5:BE26)</f>
        <v>70299</v>
      </c>
      <c r="BF27" s="73">
        <f t="shared" ref="BF27:BI27" si="11">SUM(BF5:BF26)</f>
        <v>23925</v>
      </c>
      <c r="BG27" s="34">
        <f t="shared" si="5"/>
        <v>34.033201041266594</v>
      </c>
      <c r="BH27" s="73">
        <f t="shared" si="11"/>
        <v>10630</v>
      </c>
      <c r="BI27" s="73">
        <f t="shared" si="11"/>
        <v>0</v>
      </c>
      <c r="BJ27" s="73">
        <f>SUM(BJ5:BJ26)</f>
        <v>13560</v>
      </c>
      <c r="BK27" s="36">
        <f t="shared" si="6"/>
        <v>25.121061891454303</v>
      </c>
      <c r="BL27" s="73">
        <f>SUM(BL5:BL26)</f>
        <v>1530</v>
      </c>
      <c r="BM27" s="73">
        <f>SUM(BM5:BM26)</f>
        <v>390</v>
      </c>
    </row>
    <row r="28" spans="1:65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62">
        <v>15</v>
      </c>
      <c r="AM28" s="62">
        <v>15</v>
      </c>
      <c r="AN28" s="62">
        <v>13</v>
      </c>
      <c r="AO28" s="62">
        <v>5</v>
      </c>
      <c r="AP28" s="62">
        <v>20</v>
      </c>
      <c r="AQ28" s="62">
        <v>10</v>
      </c>
      <c r="AR28" s="62"/>
      <c r="AS28" s="61"/>
      <c r="AT28" s="83">
        <v>8554</v>
      </c>
      <c r="AU28" s="63">
        <v>8150</v>
      </c>
      <c r="AV28" s="35">
        <f t="shared" si="3"/>
        <v>95.277063362169741</v>
      </c>
      <c r="AW28" s="62">
        <v>2000</v>
      </c>
      <c r="AX28" s="62">
        <v>3000</v>
      </c>
      <c r="AY28" s="34">
        <f t="shared" si="4"/>
        <v>150</v>
      </c>
      <c r="AZ28" s="62">
        <v>4420</v>
      </c>
      <c r="BA28" s="62">
        <v>4500</v>
      </c>
      <c r="BB28" s="62">
        <v>800</v>
      </c>
      <c r="BC28" s="62"/>
      <c r="BD28" s="36">
        <f t="shared" si="2"/>
        <v>101.80995475113122</v>
      </c>
      <c r="BE28" s="62">
        <v>9400</v>
      </c>
      <c r="BF28" s="62">
        <v>7000</v>
      </c>
      <c r="BG28" s="34">
        <f t="shared" si="5"/>
        <v>74.468085106382972</v>
      </c>
      <c r="BH28" s="62">
        <v>2000</v>
      </c>
      <c r="BI28" s="64"/>
      <c r="BJ28" s="62">
        <v>2411</v>
      </c>
      <c r="BK28" s="36">
        <f t="shared" si="6"/>
        <v>15.87460979283547</v>
      </c>
      <c r="BL28" s="62"/>
      <c r="BM28" s="65"/>
    </row>
    <row r="29" spans="1:65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7">
        <f t="shared" si="12"/>
        <v>32088</v>
      </c>
      <c r="AV29" s="35">
        <f t="shared" si="3"/>
        <v>91.766522721423058</v>
      </c>
      <c r="AW29" s="87">
        <f t="shared" si="12"/>
        <v>12366</v>
      </c>
      <c r="AX29" s="87">
        <f t="shared" si="12"/>
        <v>12119</v>
      </c>
      <c r="AY29" s="34">
        <f t="shared" si="4"/>
        <v>98.002587740579003</v>
      </c>
      <c r="AZ29" s="87">
        <f t="shared" si="12"/>
        <v>76653</v>
      </c>
      <c r="BA29" s="88">
        <f t="shared" si="12"/>
        <v>83096</v>
      </c>
      <c r="BB29" s="85">
        <f t="shared" si="12"/>
        <v>12917</v>
      </c>
      <c r="BC29" s="89">
        <f t="shared" si="12"/>
        <v>26704</v>
      </c>
      <c r="BD29" s="36">
        <f t="shared" si="2"/>
        <v>108.40541139942337</v>
      </c>
      <c r="BE29" s="85">
        <f t="shared" si="12"/>
        <v>79699</v>
      </c>
      <c r="BF29" s="85">
        <f t="shared" si="12"/>
        <v>30925</v>
      </c>
      <c r="BG29" s="34">
        <f t="shared" si="5"/>
        <v>38.802243440946562</v>
      </c>
      <c r="BH29" s="85">
        <f t="shared" si="12"/>
        <v>12630</v>
      </c>
      <c r="BI29" s="89">
        <f t="shared" si="12"/>
        <v>0</v>
      </c>
      <c r="BJ29" s="85">
        <f>SUM(BJ27:BJ28)</f>
        <v>15971</v>
      </c>
      <c r="BK29" s="36">
        <f t="shared" si="6"/>
        <v>23.725207154132278</v>
      </c>
      <c r="BL29" s="85">
        <f>SUM(BL27:BL28)</f>
        <v>1530</v>
      </c>
      <c r="BM29" s="85">
        <f>SUM(BM27:BM28)</f>
        <v>390</v>
      </c>
    </row>
    <row r="30" spans="1:65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26243</v>
      </c>
      <c r="AV30" s="35">
        <f t="shared" si="3"/>
        <v>92.875849377123444</v>
      </c>
      <c r="AW30" s="73">
        <v>10000</v>
      </c>
      <c r="AX30" s="73">
        <v>10957</v>
      </c>
      <c r="AY30" s="34">
        <f t="shared" si="4"/>
        <v>109.57</v>
      </c>
      <c r="AZ30" s="73">
        <v>58700</v>
      </c>
      <c r="BA30" s="73">
        <v>91303</v>
      </c>
      <c r="BB30" s="73">
        <v>14285</v>
      </c>
      <c r="BC30" s="73">
        <v>18761</v>
      </c>
      <c r="BD30" s="36">
        <f t="shared" si="2"/>
        <v>155.54173764906304</v>
      </c>
      <c r="BE30" s="73">
        <v>77935</v>
      </c>
      <c r="BF30" s="73">
        <v>38369</v>
      </c>
      <c r="BG30" s="34">
        <f t="shared" si="5"/>
        <v>49.232052351318409</v>
      </c>
      <c r="BH30" s="73"/>
      <c r="BI30" s="73"/>
      <c r="BJ30" s="73">
        <v>13562</v>
      </c>
      <c r="BK30" s="36">
        <f t="shared" si="6"/>
        <v>30.354274437753432</v>
      </c>
      <c r="BL30" s="62"/>
      <c r="BM30" s="65"/>
    </row>
    <row r="31" spans="1:65" ht="18" x14ac:dyDescent="0.35">
      <c r="A31" s="92"/>
      <c r="B31" s="93"/>
    </row>
    <row r="32" spans="1:65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8">
    <mergeCell ref="AB32:AZ32"/>
    <mergeCell ref="BJ2:BJ4"/>
    <mergeCell ref="BK2:BK4"/>
    <mergeCell ref="BL2:BL4"/>
    <mergeCell ref="BM2:BM4"/>
    <mergeCell ref="BE2:BG3"/>
    <mergeCell ref="BH2:BI3"/>
    <mergeCell ref="AF2:AF4"/>
    <mergeCell ref="AL3:AM3"/>
    <mergeCell ref="AN3:AO3"/>
    <mergeCell ref="AP3:AQ3"/>
    <mergeCell ref="AR3:AS3"/>
    <mergeCell ref="BB2:BB3"/>
    <mergeCell ref="BC2:BC3"/>
    <mergeCell ref="BD2:BD3"/>
    <mergeCell ref="AG2:AG4"/>
    <mergeCell ref="C3:C4"/>
    <mergeCell ref="D3:D4"/>
    <mergeCell ref="E3:G3"/>
    <mergeCell ref="H3:J3"/>
    <mergeCell ref="K3:M3"/>
    <mergeCell ref="S2:Z2"/>
    <mergeCell ref="AB2:AB4"/>
    <mergeCell ref="AC2:AC4"/>
    <mergeCell ref="AD2:AD4"/>
    <mergeCell ref="AE2:AE4"/>
    <mergeCell ref="Y3:Z3"/>
    <mergeCell ref="AH2:AI3"/>
    <mergeCell ref="AJ2:AK3"/>
    <mergeCell ref="AL2:AS2"/>
    <mergeCell ref="AT2:AV3"/>
    <mergeCell ref="AW2:AY3"/>
    <mergeCell ref="AH1:AS1"/>
    <mergeCell ref="AU1:BK1"/>
    <mergeCell ref="A2:A4"/>
    <mergeCell ref="B2:B4"/>
    <mergeCell ref="C2:D2"/>
    <mergeCell ref="E2:J2"/>
    <mergeCell ref="K2:P2"/>
    <mergeCell ref="Q2:Q4"/>
    <mergeCell ref="R2:R4"/>
    <mergeCell ref="S3:T3"/>
    <mergeCell ref="U3:U4"/>
    <mergeCell ref="V3:V4"/>
    <mergeCell ref="W3:X3"/>
    <mergeCell ref="A1:Z1"/>
    <mergeCell ref="N3:P3"/>
    <mergeCell ref="AZ2:BA3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view="pageBreakPreview" zoomScale="60" zoomScaleNormal="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2" sqref="J12"/>
    </sheetView>
  </sheetViews>
  <sheetFormatPr defaultRowHeight="13.2" x14ac:dyDescent="0.25"/>
  <cols>
    <col min="1" max="1" width="6.6640625" customWidth="1"/>
    <col min="2" max="2" width="30" style="209" customWidth="1"/>
    <col min="3" max="3" width="10.6640625" customWidth="1"/>
    <col min="4" max="4" width="10.33203125" style="39" customWidth="1"/>
    <col min="5" max="5" width="12.33203125" customWidth="1"/>
    <col min="6" max="6" width="11.33203125" hidden="1" customWidth="1"/>
    <col min="7" max="7" width="10.44140625" customWidth="1"/>
    <col min="8" max="8" width="9.5546875" customWidth="1"/>
    <col min="9" max="9" width="7.109375" customWidth="1"/>
    <col min="10" max="10" width="10.6640625" customWidth="1"/>
    <col min="11" max="11" width="9.109375" customWidth="1"/>
    <col min="12" max="12" width="6.6640625" customWidth="1"/>
    <col min="13" max="13" width="8.33203125" customWidth="1"/>
    <col min="14" max="14" width="7.109375" bestFit="1" customWidth="1"/>
    <col min="15" max="15" width="9.44140625" customWidth="1"/>
    <col min="16" max="16" width="9.5546875" customWidth="1"/>
    <col min="17" max="17" width="8.88671875" customWidth="1"/>
    <col min="18" max="18" width="7" customWidth="1"/>
    <col min="19" max="19" width="7.6640625" customWidth="1"/>
    <col min="20" max="20" width="8.6640625" customWidth="1"/>
    <col min="21" max="21" width="9.5546875" customWidth="1"/>
    <col min="22" max="22" width="9" customWidth="1"/>
    <col min="23" max="23" width="7.6640625" customWidth="1"/>
    <col min="24" max="24" width="8.44140625" customWidth="1"/>
    <col min="25" max="25" width="10.5546875" customWidth="1"/>
    <col min="26" max="26" width="8.6640625" customWidth="1"/>
    <col min="27" max="27" width="6.6640625" customWidth="1"/>
    <col min="28" max="28" width="8.88671875" customWidth="1"/>
    <col min="29" max="29" width="10.44140625" customWidth="1"/>
    <col min="30" max="30" width="9.6640625" customWidth="1"/>
    <col min="31" max="31" width="7.88671875" customWidth="1"/>
    <col min="32" max="32" width="8.6640625" customWidth="1"/>
    <col min="33" max="33" width="8.44140625" customWidth="1"/>
    <col min="34" max="34" width="7.33203125" customWidth="1"/>
    <col min="40" max="40" width="12" customWidth="1"/>
  </cols>
  <sheetData>
    <row r="1" spans="1:40" ht="67.2" customHeight="1" x14ac:dyDescent="0.25">
      <c r="B1" s="323" t="str">
        <f>[1]ЗК!A1</f>
        <v>Оперативные данные о ходе полевых работ Можгинский район на 19 августа 2019 года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142"/>
      <c r="AE1" s="142"/>
      <c r="AF1" s="142"/>
      <c r="AG1" s="142"/>
      <c r="AH1" s="142"/>
      <c r="AI1" s="142"/>
      <c r="AJ1" s="142"/>
      <c r="AK1" s="142"/>
    </row>
    <row r="2" spans="1:40" ht="63.6" customHeight="1" x14ac:dyDescent="0.25">
      <c r="A2" s="324"/>
      <c r="B2" s="327" t="s">
        <v>0</v>
      </c>
      <c r="C2" s="330" t="s">
        <v>78</v>
      </c>
      <c r="D2" s="331"/>
      <c r="E2" s="331"/>
      <c r="F2" s="331"/>
      <c r="G2" s="331"/>
      <c r="H2" s="331"/>
      <c r="I2" s="331"/>
      <c r="J2" s="331"/>
      <c r="K2" s="332"/>
      <c r="L2" s="333" t="s">
        <v>79</v>
      </c>
      <c r="M2" s="336" t="s">
        <v>80</v>
      </c>
      <c r="N2" s="337"/>
      <c r="O2" s="338" t="s">
        <v>81</v>
      </c>
      <c r="P2" s="341" t="s">
        <v>82</v>
      </c>
      <c r="Q2" s="342"/>
      <c r="R2" s="343"/>
      <c r="S2" s="341" t="s">
        <v>83</v>
      </c>
      <c r="T2" s="342"/>
      <c r="U2" s="342"/>
      <c r="V2" s="343"/>
      <c r="W2" s="341" t="s">
        <v>84</v>
      </c>
      <c r="X2" s="343"/>
      <c r="Y2" s="341" t="s">
        <v>85</v>
      </c>
      <c r="Z2" s="342"/>
      <c r="AA2" s="343"/>
      <c r="AB2" s="341" t="s">
        <v>86</v>
      </c>
      <c r="AC2" s="342"/>
      <c r="AD2" s="342"/>
      <c r="AE2" s="343"/>
      <c r="AF2" s="311" t="s">
        <v>87</v>
      </c>
      <c r="AG2" s="311"/>
      <c r="AH2" s="311"/>
      <c r="AI2" s="311"/>
      <c r="AJ2" s="311"/>
      <c r="AK2" s="311"/>
      <c r="AL2" s="311"/>
      <c r="AM2" s="311"/>
    </row>
    <row r="3" spans="1:40" ht="38.4" customHeight="1" x14ac:dyDescent="0.3">
      <c r="A3" s="325"/>
      <c r="B3" s="328"/>
      <c r="C3" s="317" t="s">
        <v>40</v>
      </c>
      <c r="D3" s="318" t="s">
        <v>88</v>
      </c>
      <c r="E3" s="320" t="s">
        <v>89</v>
      </c>
      <c r="F3" s="321"/>
      <c r="G3" s="321"/>
      <c r="H3" s="321"/>
      <c r="I3" s="322"/>
      <c r="J3" s="311" t="s">
        <v>90</v>
      </c>
      <c r="K3" s="311" t="s">
        <v>91</v>
      </c>
      <c r="L3" s="334"/>
      <c r="M3" s="310" t="s">
        <v>40</v>
      </c>
      <c r="N3" s="311" t="s">
        <v>41</v>
      </c>
      <c r="O3" s="339"/>
      <c r="P3" s="310" t="s">
        <v>40</v>
      </c>
      <c r="Q3" s="311" t="s">
        <v>41</v>
      </c>
      <c r="R3" s="308" t="s">
        <v>32</v>
      </c>
      <c r="S3" s="311" t="s">
        <v>92</v>
      </c>
      <c r="T3" s="311"/>
      <c r="U3" s="311" t="s">
        <v>93</v>
      </c>
      <c r="V3" s="311"/>
      <c r="W3" s="308" t="s">
        <v>94</v>
      </c>
      <c r="X3" s="308" t="s">
        <v>90</v>
      </c>
      <c r="Y3" s="310" t="s">
        <v>40</v>
      </c>
      <c r="Z3" s="311" t="s">
        <v>41</v>
      </c>
      <c r="AA3" s="308" t="s">
        <v>32</v>
      </c>
      <c r="AB3" s="312" t="s">
        <v>95</v>
      </c>
      <c r="AC3" s="314" t="s">
        <v>41</v>
      </c>
      <c r="AD3" s="315"/>
      <c r="AE3" s="316"/>
      <c r="AF3" s="307" t="s">
        <v>36</v>
      </c>
      <c r="AG3" s="307"/>
      <c r="AH3" s="307" t="s">
        <v>37</v>
      </c>
      <c r="AI3" s="307"/>
      <c r="AJ3" s="307" t="s">
        <v>38</v>
      </c>
      <c r="AK3" s="307"/>
      <c r="AL3" s="307" t="s">
        <v>96</v>
      </c>
      <c r="AM3" s="307"/>
    </row>
    <row r="4" spans="1:40" ht="65.25" customHeight="1" x14ac:dyDescent="0.3">
      <c r="A4" s="326"/>
      <c r="B4" s="329"/>
      <c r="C4" s="317"/>
      <c r="D4" s="319"/>
      <c r="E4" s="144" t="s">
        <v>97</v>
      </c>
      <c r="F4" s="145" t="s">
        <v>98</v>
      </c>
      <c r="G4" s="144" t="s">
        <v>99</v>
      </c>
      <c r="H4" s="144" t="s">
        <v>100</v>
      </c>
      <c r="I4" s="144" t="s">
        <v>32</v>
      </c>
      <c r="J4" s="311"/>
      <c r="K4" s="311"/>
      <c r="L4" s="335"/>
      <c r="M4" s="310"/>
      <c r="N4" s="311"/>
      <c r="O4" s="340"/>
      <c r="P4" s="310"/>
      <c r="Q4" s="311"/>
      <c r="R4" s="309"/>
      <c r="S4" s="146" t="s">
        <v>40</v>
      </c>
      <c r="T4" s="147" t="s">
        <v>41</v>
      </c>
      <c r="U4" s="146" t="s">
        <v>40</v>
      </c>
      <c r="V4" s="147" t="s">
        <v>41</v>
      </c>
      <c r="W4" s="309"/>
      <c r="X4" s="309"/>
      <c r="Y4" s="310"/>
      <c r="Z4" s="311"/>
      <c r="AA4" s="309"/>
      <c r="AB4" s="313"/>
      <c r="AC4" s="60" t="s">
        <v>94</v>
      </c>
      <c r="AD4" s="60" t="s">
        <v>90</v>
      </c>
      <c r="AE4" s="60" t="s">
        <v>91</v>
      </c>
      <c r="AF4" s="60" t="s">
        <v>94</v>
      </c>
      <c r="AG4" s="60" t="s">
        <v>90</v>
      </c>
      <c r="AH4" s="60" t="s">
        <v>94</v>
      </c>
      <c r="AI4" s="148" t="s">
        <v>90</v>
      </c>
      <c r="AJ4" s="148" t="s">
        <v>94</v>
      </c>
      <c r="AK4" s="148" t="s">
        <v>90</v>
      </c>
      <c r="AL4" s="148" t="s">
        <v>94</v>
      </c>
      <c r="AM4" s="148" t="s">
        <v>90</v>
      </c>
      <c r="AN4" s="149" t="s">
        <v>101</v>
      </c>
    </row>
    <row r="5" spans="1:40" s="163" customFormat="1" ht="25.95" customHeight="1" x14ac:dyDescent="0.4">
      <c r="A5" s="150">
        <v>1</v>
      </c>
      <c r="B5" s="151" t="s">
        <v>42</v>
      </c>
      <c r="C5" s="152">
        <v>6244</v>
      </c>
      <c r="D5" s="153">
        <f t="shared" ref="D5:D25" si="0">E5+H5</f>
        <v>90</v>
      </c>
      <c r="E5" s="154">
        <v>90</v>
      </c>
      <c r="F5" s="155"/>
      <c r="G5" s="156">
        <f t="shared" ref="G5:G25" si="1">E5-AN5</f>
        <v>90</v>
      </c>
      <c r="H5" s="154"/>
      <c r="I5" s="157">
        <f>(E5+H5)/C5*100</f>
        <v>1.4413837283792441</v>
      </c>
      <c r="J5" s="154">
        <v>217.3</v>
      </c>
      <c r="K5" s="154">
        <f>J5/E5*10</f>
        <v>24.144444444444446</v>
      </c>
      <c r="L5" s="154"/>
      <c r="M5" s="158"/>
      <c r="N5" s="159"/>
      <c r="O5" s="159"/>
      <c r="P5" s="159">
        <v>821</v>
      </c>
      <c r="Q5" s="159"/>
      <c r="R5" s="160">
        <f>Q5/P5*100</f>
        <v>0</v>
      </c>
      <c r="S5" s="161"/>
      <c r="T5" s="159"/>
      <c r="U5" s="161"/>
      <c r="V5" s="159"/>
      <c r="W5" s="154"/>
      <c r="X5" s="154"/>
      <c r="Y5" s="158">
        <v>6000</v>
      </c>
      <c r="Z5" s="159"/>
      <c r="AA5" s="160">
        <f>Z5/Y5*100</f>
        <v>0</v>
      </c>
      <c r="AB5" s="152">
        <v>20</v>
      </c>
      <c r="AC5" s="159"/>
      <c r="AD5" s="159"/>
      <c r="AE5" s="159" t="e">
        <f t="shared" ref="AE5:AE17" si="2">AD5/AC5*10</f>
        <v>#DIV/0!</v>
      </c>
      <c r="AF5" s="159"/>
      <c r="AG5" s="159"/>
      <c r="AH5" s="159"/>
      <c r="AI5" s="159"/>
      <c r="AJ5" s="159"/>
      <c r="AK5" s="159"/>
      <c r="AL5" s="162"/>
      <c r="AM5" s="162"/>
      <c r="AN5" s="154"/>
    </row>
    <row r="6" spans="1:40" s="163" customFormat="1" ht="25.95" customHeight="1" x14ac:dyDescent="0.4">
      <c r="A6" s="150">
        <v>2</v>
      </c>
      <c r="B6" s="151" t="s">
        <v>43</v>
      </c>
      <c r="C6" s="152">
        <v>966</v>
      </c>
      <c r="D6" s="153">
        <f t="shared" si="0"/>
        <v>0</v>
      </c>
      <c r="E6" s="154"/>
      <c r="F6" s="155"/>
      <c r="G6" s="156">
        <f t="shared" si="1"/>
        <v>0</v>
      </c>
      <c r="H6" s="154"/>
      <c r="I6" s="157">
        <f t="shared" ref="I6:I27" si="3">(E6+H6)/C6*100</f>
        <v>0</v>
      </c>
      <c r="J6" s="154"/>
      <c r="K6" s="154" t="e">
        <f t="shared" ref="K6:K27" si="4">J6/E6*10</f>
        <v>#DIV/0!</v>
      </c>
      <c r="L6" s="154"/>
      <c r="M6" s="158"/>
      <c r="N6" s="159"/>
      <c r="O6" s="159"/>
      <c r="P6" s="159"/>
      <c r="Q6" s="159"/>
      <c r="R6" s="160"/>
      <c r="S6" s="161"/>
      <c r="T6" s="159"/>
      <c r="U6" s="161"/>
      <c r="V6" s="159"/>
      <c r="W6" s="159"/>
      <c r="X6" s="159"/>
      <c r="Y6" s="158">
        <v>986</v>
      </c>
      <c r="Z6" s="159"/>
      <c r="AA6" s="160">
        <f t="shared" ref="AA6:AA27" si="5">Z6/Y6*100</f>
        <v>0</v>
      </c>
      <c r="AB6" s="152">
        <v>20</v>
      </c>
      <c r="AC6" s="159"/>
      <c r="AD6" s="159"/>
      <c r="AE6" s="159" t="e">
        <f t="shared" si="2"/>
        <v>#DIV/0!</v>
      </c>
      <c r="AF6" s="159"/>
      <c r="AG6" s="159"/>
      <c r="AH6" s="159"/>
      <c r="AI6" s="159"/>
      <c r="AJ6" s="159"/>
      <c r="AK6" s="159"/>
      <c r="AL6" s="162"/>
      <c r="AM6" s="162"/>
      <c r="AN6" s="154"/>
    </row>
    <row r="7" spans="1:40" s="163" customFormat="1" ht="25.95" customHeight="1" x14ac:dyDescent="0.4">
      <c r="A7" s="150">
        <v>3</v>
      </c>
      <c r="B7" s="151" t="s">
        <v>44</v>
      </c>
      <c r="C7" s="152">
        <v>1700</v>
      </c>
      <c r="D7" s="153">
        <f t="shared" si="0"/>
        <v>45</v>
      </c>
      <c r="E7" s="154">
        <v>45</v>
      </c>
      <c r="F7" s="155"/>
      <c r="G7" s="156">
        <f t="shared" si="1"/>
        <v>45</v>
      </c>
      <c r="H7" s="154"/>
      <c r="I7" s="157">
        <f t="shared" si="3"/>
        <v>2.6470588235294117</v>
      </c>
      <c r="J7" s="154">
        <v>187.8</v>
      </c>
      <c r="K7" s="164">
        <f t="shared" si="4"/>
        <v>41.733333333333334</v>
      </c>
      <c r="L7" s="154"/>
      <c r="M7" s="158"/>
      <c r="N7" s="159"/>
      <c r="O7" s="159"/>
      <c r="P7" s="159">
        <v>374</v>
      </c>
      <c r="Q7" s="159"/>
      <c r="R7" s="160">
        <f t="shared" ref="R7:R27" si="6">Q7/P7*100</f>
        <v>0</v>
      </c>
      <c r="S7" s="161"/>
      <c r="T7" s="159"/>
      <c r="U7" s="161"/>
      <c r="V7" s="159"/>
      <c r="W7" s="154"/>
      <c r="X7" s="154"/>
      <c r="Y7" s="158">
        <v>1600</v>
      </c>
      <c r="Z7" s="159"/>
      <c r="AA7" s="160">
        <f t="shared" si="5"/>
        <v>0</v>
      </c>
      <c r="AB7" s="152"/>
      <c r="AC7" s="159"/>
      <c r="AD7" s="159"/>
      <c r="AE7" s="159"/>
      <c r="AF7" s="159"/>
      <c r="AG7" s="159"/>
      <c r="AH7" s="159"/>
      <c r="AI7" s="159"/>
      <c r="AJ7" s="159"/>
      <c r="AK7" s="159"/>
      <c r="AL7" s="162"/>
      <c r="AM7" s="162"/>
      <c r="AN7" s="154"/>
    </row>
    <row r="8" spans="1:40" s="163" customFormat="1" ht="25.95" customHeight="1" x14ac:dyDescent="0.4">
      <c r="A8" s="150">
        <v>4</v>
      </c>
      <c r="B8" s="151" t="s">
        <v>45</v>
      </c>
      <c r="C8" s="152">
        <v>836</v>
      </c>
      <c r="D8" s="153">
        <f t="shared" si="0"/>
        <v>0</v>
      </c>
      <c r="E8" s="154"/>
      <c r="F8" s="155"/>
      <c r="G8" s="156">
        <f t="shared" si="1"/>
        <v>0</v>
      </c>
      <c r="H8" s="154"/>
      <c r="I8" s="157">
        <f t="shared" si="3"/>
        <v>0</v>
      </c>
      <c r="J8" s="154"/>
      <c r="K8" s="164" t="e">
        <f t="shared" si="4"/>
        <v>#DIV/0!</v>
      </c>
      <c r="L8" s="154"/>
      <c r="M8" s="158"/>
      <c r="N8" s="159"/>
      <c r="O8" s="159"/>
      <c r="P8" s="159">
        <v>200</v>
      </c>
      <c r="Q8" s="159"/>
      <c r="R8" s="160">
        <f t="shared" si="6"/>
        <v>0</v>
      </c>
      <c r="S8" s="161"/>
      <c r="T8" s="159"/>
      <c r="U8" s="161"/>
      <c r="V8" s="159"/>
      <c r="W8" s="159"/>
      <c r="X8" s="159"/>
      <c r="Y8" s="158">
        <v>750</v>
      </c>
      <c r="Z8" s="159"/>
      <c r="AA8" s="160">
        <f t="shared" si="5"/>
        <v>0</v>
      </c>
      <c r="AB8" s="152">
        <v>34</v>
      </c>
      <c r="AC8" s="159"/>
      <c r="AD8" s="159"/>
      <c r="AE8" s="159" t="e">
        <f t="shared" si="2"/>
        <v>#DIV/0!</v>
      </c>
      <c r="AF8" s="159"/>
      <c r="AG8" s="159"/>
      <c r="AH8" s="159"/>
      <c r="AI8" s="159"/>
      <c r="AJ8" s="159"/>
      <c r="AK8" s="159"/>
      <c r="AL8" s="162"/>
      <c r="AM8" s="162"/>
      <c r="AN8" s="154"/>
    </row>
    <row r="9" spans="1:40" s="163" customFormat="1" ht="25.95" customHeight="1" x14ac:dyDescent="0.4">
      <c r="A9" s="150">
        <v>5</v>
      </c>
      <c r="B9" s="151" t="s">
        <v>46</v>
      </c>
      <c r="C9" s="152">
        <v>1768</v>
      </c>
      <c r="D9" s="153">
        <f t="shared" si="0"/>
        <v>0</v>
      </c>
      <c r="E9" s="154"/>
      <c r="F9" s="155"/>
      <c r="G9" s="156">
        <f t="shared" si="1"/>
        <v>0</v>
      </c>
      <c r="H9" s="154"/>
      <c r="I9" s="157">
        <f t="shared" si="3"/>
        <v>0</v>
      </c>
      <c r="J9" s="154"/>
      <c r="K9" s="164" t="e">
        <f t="shared" si="4"/>
        <v>#DIV/0!</v>
      </c>
      <c r="L9" s="154"/>
      <c r="M9" s="158"/>
      <c r="N9" s="159"/>
      <c r="O9" s="159"/>
      <c r="P9" s="159">
        <v>400</v>
      </c>
      <c r="Q9" s="159"/>
      <c r="R9" s="160">
        <f t="shared" si="6"/>
        <v>0</v>
      </c>
      <c r="S9" s="161"/>
      <c r="T9" s="159"/>
      <c r="U9" s="161"/>
      <c r="V9" s="159"/>
      <c r="W9" s="159"/>
      <c r="X9" s="159"/>
      <c r="Y9" s="158">
        <v>1300</v>
      </c>
      <c r="Z9" s="159"/>
      <c r="AA9" s="160">
        <f t="shared" si="5"/>
        <v>0</v>
      </c>
      <c r="AB9" s="152"/>
      <c r="AC9" s="159"/>
      <c r="AD9" s="159"/>
      <c r="AE9" s="159"/>
      <c r="AF9" s="159"/>
      <c r="AG9" s="159"/>
      <c r="AH9" s="159"/>
      <c r="AI9" s="159"/>
      <c r="AJ9" s="159"/>
      <c r="AK9" s="159"/>
      <c r="AL9" s="162"/>
      <c r="AM9" s="162"/>
      <c r="AN9" s="154"/>
    </row>
    <row r="10" spans="1:40" s="163" customFormat="1" ht="25.95" customHeight="1" x14ac:dyDescent="0.4">
      <c r="A10" s="150">
        <v>6</v>
      </c>
      <c r="B10" s="151" t="s">
        <v>47</v>
      </c>
      <c r="C10" s="152">
        <v>635</v>
      </c>
      <c r="D10" s="153">
        <f t="shared" si="0"/>
        <v>0</v>
      </c>
      <c r="E10" s="154"/>
      <c r="F10" s="155"/>
      <c r="G10" s="156">
        <f t="shared" si="1"/>
        <v>0</v>
      </c>
      <c r="H10" s="154"/>
      <c r="I10" s="157">
        <f t="shared" si="3"/>
        <v>0</v>
      </c>
      <c r="J10" s="164"/>
      <c r="K10" s="164" t="e">
        <f t="shared" si="4"/>
        <v>#DIV/0!</v>
      </c>
      <c r="L10" s="154"/>
      <c r="M10" s="158"/>
      <c r="N10" s="159"/>
      <c r="O10" s="159"/>
      <c r="P10" s="159">
        <v>0</v>
      </c>
      <c r="Q10" s="159"/>
      <c r="R10" s="160" t="e">
        <f t="shared" si="6"/>
        <v>#DIV/0!</v>
      </c>
      <c r="S10" s="161"/>
      <c r="T10" s="159"/>
      <c r="U10" s="161"/>
      <c r="V10" s="159"/>
      <c r="W10" s="159"/>
      <c r="X10" s="159"/>
      <c r="Y10" s="158">
        <v>930</v>
      </c>
      <c r="Z10" s="159"/>
      <c r="AA10" s="160">
        <f t="shared" si="5"/>
        <v>0</v>
      </c>
      <c r="AB10" s="152">
        <v>40</v>
      </c>
      <c r="AC10" s="159"/>
      <c r="AD10" s="159"/>
      <c r="AE10" s="159" t="e">
        <f t="shared" si="2"/>
        <v>#DIV/0!</v>
      </c>
      <c r="AF10" s="159"/>
      <c r="AG10" s="159"/>
      <c r="AH10" s="159"/>
      <c r="AI10" s="159"/>
      <c r="AJ10" s="159"/>
      <c r="AK10" s="159"/>
      <c r="AL10" s="162"/>
      <c r="AM10" s="162"/>
      <c r="AN10" s="154"/>
    </row>
    <row r="11" spans="1:40" s="163" customFormat="1" ht="25.95" customHeight="1" x14ac:dyDescent="0.4">
      <c r="A11" s="150">
        <v>7</v>
      </c>
      <c r="B11" s="151" t="s">
        <v>48</v>
      </c>
      <c r="C11" s="152">
        <v>500</v>
      </c>
      <c r="D11" s="153">
        <f t="shared" si="0"/>
        <v>0</v>
      </c>
      <c r="E11" s="154"/>
      <c r="F11" s="155"/>
      <c r="G11" s="156">
        <f t="shared" si="1"/>
        <v>0</v>
      </c>
      <c r="H11" s="154"/>
      <c r="I11" s="157">
        <f t="shared" si="3"/>
        <v>0</v>
      </c>
      <c r="J11" s="154"/>
      <c r="K11" s="164" t="e">
        <f t="shared" si="4"/>
        <v>#DIV/0!</v>
      </c>
      <c r="L11" s="154"/>
      <c r="M11" s="158"/>
      <c r="N11" s="159"/>
      <c r="O11" s="159"/>
      <c r="P11" s="159">
        <v>50</v>
      </c>
      <c r="Q11" s="159"/>
      <c r="R11" s="160">
        <f t="shared" si="6"/>
        <v>0</v>
      </c>
      <c r="S11" s="161"/>
      <c r="T11" s="159"/>
      <c r="U11" s="161"/>
      <c r="V11" s="159"/>
      <c r="W11" s="159"/>
      <c r="X11" s="159"/>
      <c r="Y11" s="158">
        <v>500</v>
      </c>
      <c r="Z11" s="159"/>
      <c r="AA11" s="160">
        <f t="shared" si="5"/>
        <v>0</v>
      </c>
      <c r="AB11" s="152">
        <v>10</v>
      </c>
      <c r="AC11" s="159"/>
      <c r="AD11" s="159"/>
      <c r="AE11" s="159" t="e">
        <f t="shared" si="2"/>
        <v>#DIV/0!</v>
      </c>
      <c r="AF11" s="159"/>
      <c r="AG11" s="159"/>
      <c r="AH11" s="159"/>
      <c r="AI11" s="159"/>
      <c r="AJ11" s="159"/>
      <c r="AK11" s="159"/>
      <c r="AL11" s="162"/>
      <c r="AM11" s="162"/>
      <c r="AN11" s="154"/>
    </row>
    <row r="12" spans="1:40" s="163" customFormat="1" ht="25.95" customHeight="1" x14ac:dyDescent="0.4">
      <c r="A12" s="150">
        <v>8</v>
      </c>
      <c r="B12" s="151" t="s">
        <v>49</v>
      </c>
      <c r="C12" s="152">
        <v>1503</v>
      </c>
      <c r="D12" s="153">
        <f t="shared" si="0"/>
        <v>0</v>
      </c>
      <c r="E12" s="154"/>
      <c r="F12" s="155"/>
      <c r="G12" s="156">
        <f t="shared" si="1"/>
        <v>0</v>
      </c>
      <c r="H12" s="154"/>
      <c r="I12" s="157">
        <f t="shared" si="3"/>
        <v>0</v>
      </c>
      <c r="J12" s="154"/>
      <c r="K12" s="154" t="e">
        <f t="shared" si="4"/>
        <v>#DIV/0!</v>
      </c>
      <c r="L12" s="154"/>
      <c r="M12" s="158"/>
      <c r="N12" s="159"/>
      <c r="O12" s="159"/>
      <c r="P12" s="159">
        <v>200</v>
      </c>
      <c r="Q12" s="159"/>
      <c r="R12" s="165">
        <f t="shared" si="6"/>
        <v>0</v>
      </c>
      <c r="S12" s="161"/>
      <c r="T12" s="159"/>
      <c r="U12" s="161"/>
      <c r="V12" s="159"/>
      <c r="W12" s="159"/>
      <c r="X12" s="159"/>
      <c r="Y12" s="158">
        <v>1610</v>
      </c>
      <c r="Z12" s="159"/>
      <c r="AA12" s="160">
        <f t="shared" si="5"/>
        <v>0</v>
      </c>
      <c r="AB12" s="152">
        <v>50</v>
      </c>
      <c r="AC12" s="159"/>
      <c r="AD12" s="159"/>
      <c r="AE12" s="159" t="e">
        <f t="shared" si="2"/>
        <v>#DIV/0!</v>
      </c>
      <c r="AF12" s="161">
        <v>12</v>
      </c>
      <c r="AG12" s="159"/>
      <c r="AH12" s="161">
        <v>12</v>
      </c>
      <c r="AI12" s="159"/>
      <c r="AJ12" s="161">
        <v>30</v>
      </c>
      <c r="AK12" s="159"/>
      <c r="AL12" s="161">
        <v>2</v>
      </c>
      <c r="AM12" s="162"/>
      <c r="AN12" s="154"/>
    </row>
    <row r="13" spans="1:40" s="163" customFormat="1" ht="25.95" customHeight="1" x14ac:dyDescent="0.4">
      <c r="A13" s="150">
        <v>9</v>
      </c>
      <c r="B13" s="151" t="s">
        <v>50</v>
      </c>
      <c r="C13" s="152">
        <v>1113</v>
      </c>
      <c r="D13" s="153">
        <f t="shared" si="0"/>
        <v>0</v>
      </c>
      <c r="E13" s="154"/>
      <c r="F13" s="155"/>
      <c r="G13" s="156">
        <f t="shared" si="1"/>
        <v>0</v>
      </c>
      <c r="H13" s="154"/>
      <c r="I13" s="157">
        <f t="shared" si="3"/>
        <v>0</v>
      </c>
      <c r="J13" s="154"/>
      <c r="K13" s="154" t="e">
        <f t="shared" si="4"/>
        <v>#DIV/0!</v>
      </c>
      <c r="L13" s="154"/>
      <c r="M13" s="158"/>
      <c r="N13" s="159"/>
      <c r="O13" s="159"/>
      <c r="P13" s="159">
        <v>100</v>
      </c>
      <c r="Q13" s="159"/>
      <c r="R13" s="160">
        <f t="shared" si="6"/>
        <v>0</v>
      </c>
      <c r="S13" s="161"/>
      <c r="T13" s="159"/>
      <c r="U13" s="161"/>
      <c r="V13" s="159"/>
      <c r="W13" s="159"/>
      <c r="X13" s="159"/>
      <c r="Y13" s="158">
        <v>800</v>
      </c>
      <c r="Z13" s="159"/>
      <c r="AA13" s="160">
        <f t="shared" si="5"/>
        <v>0</v>
      </c>
      <c r="AB13" s="152"/>
      <c r="AC13" s="159"/>
      <c r="AD13" s="159"/>
      <c r="AE13" s="159" t="e">
        <f t="shared" si="2"/>
        <v>#DIV/0!</v>
      </c>
      <c r="AF13" s="159"/>
      <c r="AG13" s="159"/>
      <c r="AH13" s="159"/>
      <c r="AI13" s="159"/>
      <c r="AJ13" s="159"/>
      <c r="AK13" s="159"/>
      <c r="AL13" s="162"/>
      <c r="AM13" s="162"/>
      <c r="AN13" s="154"/>
    </row>
    <row r="14" spans="1:40" s="163" customFormat="1" ht="25.95" customHeight="1" x14ac:dyDescent="0.4">
      <c r="A14" s="150">
        <v>10</v>
      </c>
      <c r="B14" s="151" t="s">
        <v>102</v>
      </c>
      <c r="C14" s="152">
        <v>1004</v>
      </c>
      <c r="D14" s="153">
        <f t="shared" si="0"/>
        <v>0</v>
      </c>
      <c r="E14" s="154"/>
      <c r="F14" s="155"/>
      <c r="G14" s="156">
        <f t="shared" si="1"/>
        <v>0</v>
      </c>
      <c r="H14" s="154"/>
      <c r="I14" s="157">
        <f t="shared" si="3"/>
        <v>0</v>
      </c>
      <c r="J14" s="154"/>
      <c r="K14" s="154" t="e">
        <f t="shared" si="4"/>
        <v>#DIV/0!</v>
      </c>
      <c r="L14" s="154"/>
      <c r="M14" s="158"/>
      <c r="N14" s="159"/>
      <c r="O14" s="159"/>
      <c r="P14" s="159">
        <v>155</v>
      </c>
      <c r="Q14" s="159"/>
      <c r="R14" s="165">
        <f t="shared" si="6"/>
        <v>0</v>
      </c>
      <c r="S14" s="161"/>
      <c r="T14" s="159"/>
      <c r="U14" s="161"/>
      <c r="V14" s="159"/>
      <c r="W14" s="159"/>
      <c r="X14" s="159"/>
      <c r="Y14" s="158">
        <v>800</v>
      </c>
      <c r="Z14" s="159"/>
      <c r="AA14" s="160">
        <f t="shared" si="5"/>
        <v>0</v>
      </c>
      <c r="AB14" s="152"/>
      <c r="AC14" s="159"/>
      <c r="AD14" s="159"/>
      <c r="AE14" s="159"/>
      <c r="AF14" s="159"/>
      <c r="AG14" s="159"/>
      <c r="AH14" s="159"/>
      <c r="AI14" s="159"/>
      <c r="AJ14" s="159"/>
      <c r="AK14" s="159"/>
      <c r="AL14" s="162"/>
      <c r="AM14" s="162"/>
      <c r="AN14" s="154"/>
    </row>
    <row r="15" spans="1:40" s="163" customFormat="1" ht="25.95" customHeight="1" x14ac:dyDescent="0.4">
      <c r="A15" s="150">
        <v>11</v>
      </c>
      <c r="B15" s="151" t="s">
        <v>52</v>
      </c>
      <c r="C15" s="152">
        <v>1610</v>
      </c>
      <c r="D15" s="153">
        <f t="shared" si="0"/>
        <v>0</v>
      </c>
      <c r="E15" s="154"/>
      <c r="F15" s="155"/>
      <c r="G15" s="156">
        <f t="shared" si="1"/>
        <v>0</v>
      </c>
      <c r="H15" s="154"/>
      <c r="I15" s="157">
        <f t="shared" si="3"/>
        <v>0</v>
      </c>
      <c r="J15" s="154"/>
      <c r="K15" s="154" t="e">
        <f t="shared" si="4"/>
        <v>#DIV/0!</v>
      </c>
      <c r="L15" s="154"/>
      <c r="M15" s="158"/>
      <c r="N15" s="159"/>
      <c r="O15" s="159"/>
      <c r="P15" s="159">
        <v>400</v>
      </c>
      <c r="Q15" s="159"/>
      <c r="R15" s="160">
        <f t="shared" si="6"/>
        <v>0</v>
      </c>
      <c r="S15" s="161"/>
      <c r="T15" s="159"/>
      <c r="U15" s="161"/>
      <c r="V15" s="159"/>
      <c r="W15" s="159"/>
      <c r="X15" s="159"/>
      <c r="Y15" s="158">
        <v>1000</v>
      </c>
      <c r="Z15" s="159"/>
      <c r="AA15" s="160">
        <f t="shared" si="5"/>
        <v>0</v>
      </c>
      <c r="AB15" s="152"/>
      <c r="AC15" s="159"/>
      <c r="AD15" s="159"/>
      <c r="AE15" s="159"/>
      <c r="AF15" s="159"/>
      <c r="AG15" s="159"/>
      <c r="AH15" s="159"/>
      <c r="AI15" s="159"/>
      <c r="AJ15" s="159"/>
      <c r="AK15" s="159"/>
      <c r="AL15" s="162"/>
      <c r="AM15" s="162"/>
      <c r="AN15" s="154"/>
    </row>
    <row r="16" spans="1:40" s="163" customFormat="1" ht="25.95" customHeight="1" x14ac:dyDescent="0.4">
      <c r="A16" s="150">
        <v>12</v>
      </c>
      <c r="B16" s="151" t="s">
        <v>53</v>
      </c>
      <c r="C16" s="152">
        <v>1743</v>
      </c>
      <c r="D16" s="153">
        <f t="shared" si="0"/>
        <v>70</v>
      </c>
      <c r="E16" s="154">
        <v>70</v>
      </c>
      <c r="F16" s="155"/>
      <c r="G16" s="156">
        <f t="shared" si="1"/>
        <v>70</v>
      </c>
      <c r="H16" s="154"/>
      <c r="I16" s="166">
        <f t="shared" si="3"/>
        <v>4.0160642570281126</v>
      </c>
      <c r="J16" s="154">
        <v>230</v>
      </c>
      <c r="K16" s="154">
        <f t="shared" si="4"/>
        <v>32.857142857142854</v>
      </c>
      <c r="L16" s="154"/>
      <c r="M16" s="158">
        <v>355</v>
      </c>
      <c r="N16" s="159"/>
      <c r="O16" s="159"/>
      <c r="P16" s="159">
        <v>450</v>
      </c>
      <c r="Q16" s="159"/>
      <c r="R16" s="160">
        <f t="shared" si="6"/>
        <v>0</v>
      </c>
      <c r="S16" s="161"/>
      <c r="T16" s="159"/>
      <c r="U16" s="161"/>
      <c r="V16" s="159"/>
      <c r="W16" s="159"/>
      <c r="X16" s="159"/>
      <c r="Y16" s="158">
        <v>1770</v>
      </c>
      <c r="Z16" s="159"/>
      <c r="AA16" s="160">
        <f t="shared" si="5"/>
        <v>0</v>
      </c>
      <c r="AB16" s="152"/>
      <c r="AC16" s="159"/>
      <c r="AD16" s="159"/>
      <c r="AE16" s="159"/>
      <c r="AF16" s="159"/>
      <c r="AG16" s="159"/>
      <c r="AH16" s="159"/>
      <c r="AI16" s="159"/>
      <c r="AJ16" s="159"/>
      <c r="AK16" s="159"/>
      <c r="AL16" s="162"/>
      <c r="AM16" s="162"/>
      <c r="AN16" s="154"/>
    </row>
    <row r="17" spans="1:41" s="163" customFormat="1" ht="25.95" customHeight="1" x14ac:dyDescent="0.4">
      <c r="A17" s="150">
        <v>13</v>
      </c>
      <c r="B17" s="151" t="s">
        <v>54</v>
      </c>
      <c r="C17" s="152">
        <v>520</v>
      </c>
      <c r="D17" s="153">
        <f t="shared" si="0"/>
        <v>0</v>
      </c>
      <c r="E17" s="154"/>
      <c r="F17" s="155"/>
      <c r="G17" s="156">
        <f t="shared" si="1"/>
        <v>0</v>
      </c>
      <c r="H17" s="154"/>
      <c r="I17" s="167">
        <f t="shared" si="3"/>
        <v>0</v>
      </c>
      <c r="J17" s="154"/>
      <c r="K17" s="164" t="e">
        <f t="shared" si="4"/>
        <v>#DIV/0!</v>
      </c>
      <c r="L17" s="154"/>
      <c r="M17" s="158"/>
      <c r="N17" s="159"/>
      <c r="O17" s="159"/>
      <c r="P17" s="159">
        <v>0</v>
      </c>
      <c r="Q17" s="159"/>
      <c r="R17" s="160" t="e">
        <f t="shared" si="6"/>
        <v>#DIV/0!</v>
      </c>
      <c r="S17" s="161"/>
      <c r="T17" s="159"/>
      <c r="U17" s="161"/>
      <c r="V17" s="159"/>
      <c r="W17" s="159"/>
      <c r="X17" s="159"/>
      <c r="Y17" s="158">
        <v>530</v>
      </c>
      <c r="Z17" s="159"/>
      <c r="AA17" s="160">
        <f t="shared" si="5"/>
        <v>0</v>
      </c>
      <c r="AB17" s="152">
        <v>10</v>
      </c>
      <c r="AC17" s="159"/>
      <c r="AD17" s="159"/>
      <c r="AE17" s="159" t="e">
        <f t="shared" si="2"/>
        <v>#DIV/0!</v>
      </c>
      <c r="AF17" s="159"/>
      <c r="AG17" s="159"/>
      <c r="AH17" s="159"/>
      <c r="AI17" s="159"/>
      <c r="AJ17" s="159"/>
      <c r="AK17" s="159"/>
      <c r="AL17" s="162"/>
      <c r="AM17" s="162"/>
      <c r="AN17" s="154"/>
    </row>
    <row r="18" spans="1:41" s="163" customFormat="1" ht="25.95" customHeight="1" x14ac:dyDescent="0.4">
      <c r="A18" s="150">
        <v>14</v>
      </c>
      <c r="B18" s="151" t="s">
        <v>55</v>
      </c>
      <c r="C18" s="152">
        <v>1308</v>
      </c>
      <c r="D18" s="153">
        <f t="shared" si="0"/>
        <v>0</v>
      </c>
      <c r="E18" s="154"/>
      <c r="F18" s="155"/>
      <c r="G18" s="156">
        <f t="shared" si="1"/>
        <v>0</v>
      </c>
      <c r="H18" s="154"/>
      <c r="I18" s="166">
        <f t="shared" si="3"/>
        <v>0</v>
      </c>
      <c r="J18" s="154"/>
      <c r="K18" s="164" t="e">
        <f t="shared" si="4"/>
        <v>#DIV/0!</v>
      </c>
      <c r="L18" s="154"/>
      <c r="M18" s="158"/>
      <c r="N18" s="159"/>
      <c r="O18" s="159"/>
      <c r="P18" s="159">
        <v>300</v>
      </c>
      <c r="Q18" s="159"/>
      <c r="R18" s="160">
        <f t="shared" si="6"/>
        <v>0</v>
      </c>
      <c r="S18" s="161"/>
      <c r="T18" s="159"/>
      <c r="U18" s="161"/>
      <c r="V18" s="159"/>
      <c r="W18" s="159"/>
      <c r="X18" s="159"/>
      <c r="Y18" s="158">
        <v>1100</v>
      </c>
      <c r="Z18" s="159"/>
      <c r="AA18" s="160">
        <f t="shared" si="5"/>
        <v>0</v>
      </c>
      <c r="AB18" s="152"/>
      <c r="AC18" s="159"/>
      <c r="AD18" s="159"/>
      <c r="AE18" s="159"/>
      <c r="AF18" s="159"/>
      <c r="AG18" s="159"/>
      <c r="AH18" s="159"/>
      <c r="AI18" s="159"/>
      <c r="AJ18" s="159"/>
      <c r="AK18" s="159"/>
      <c r="AL18" s="162"/>
      <c r="AM18" s="162"/>
      <c r="AN18" s="154"/>
    </row>
    <row r="19" spans="1:41" s="163" customFormat="1" ht="25.95" customHeight="1" x14ac:dyDescent="0.4">
      <c r="A19" s="150">
        <v>16</v>
      </c>
      <c r="B19" s="151" t="s">
        <v>56</v>
      </c>
      <c r="C19" s="152">
        <v>457</v>
      </c>
      <c r="D19" s="153">
        <f t="shared" si="0"/>
        <v>0</v>
      </c>
      <c r="E19" s="154"/>
      <c r="F19" s="155"/>
      <c r="G19" s="156">
        <f t="shared" si="1"/>
        <v>0</v>
      </c>
      <c r="H19" s="154"/>
      <c r="I19" s="166">
        <f t="shared" si="3"/>
        <v>0</v>
      </c>
      <c r="J19" s="154"/>
      <c r="K19" s="154" t="e">
        <f t="shared" si="4"/>
        <v>#DIV/0!</v>
      </c>
      <c r="L19" s="154"/>
      <c r="M19" s="158"/>
      <c r="N19" s="159"/>
      <c r="O19" s="159"/>
      <c r="P19" s="159">
        <v>40</v>
      </c>
      <c r="Q19" s="159"/>
      <c r="R19" s="160">
        <f t="shared" si="6"/>
        <v>0</v>
      </c>
      <c r="S19" s="161"/>
      <c r="T19" s="159"/>
      <c r="U19" s="161"/>
      <c r="V19" s="159"/>
      <c r="W19" s="159"/>
      <c r="X19" s="159"/>
      <c r="Y19" s="158">
        <v>310</v>
      </c>
      <c r="Z19" s="159"/>
      <c r="AA19" s="160">
        <f t="shared" si="5"/>
        <v>0</v>
      </c>
      <c r="AB19" s="152"/>
      <c r="AC19" s="159"/>
      <c r="AD19" s="159"/>
      <c r="AE19" s="159"/>
      <c r="AF19" s="159"/>
      <c r="AG19" s="159"/>
      <c r="AH19" s="159"/>
      <c r="AI19" s="159"/>
      <c r="AJ19" s="159"/>
      <c r="AK19" s="159"/>
      <c r="AL19" s="162"/>
      <c r="AM19" s="162"/>
      <c r="AN19" s="154"/>
    </row>
    <row r="20" spans="1:41" s="163" customFormat="1" ht="25.95" customHeight="1" x14ac:dyDescent="0.4">
      <c r="A20" s="150">
        <v>17</v>
      </c>
      <c r="B20" s="151" t="s">
        <v>57</v>
      </c>
      <c r="C20" s="152">
        <v>130</v>
      </c>
      <c r="D20" s="153">
        <f t="shared" si="0"/>
        <v>0</v>
      </c>
      <c r="E20" s="154"/>
      <c r="F20" s="155"/>
      <c r="G20" s="156">
        <f t="shared" si="1"/>
        <v>0</v>
      </c>
      <c r="H20" s="154"/>
      <c r="I20" s="166">
        <f t="shared" si="3"/>
        <v>0</v>
      </c>
      <c r="J20" s="154"/>
      <c r="K20" s="154" t="e">
        <f t="shared" si="4"/>
        <v>#DIV/0!</v>
      </c>
      <c r="L20" s="154"/>
      <c r="M20" s="158"/>
      <c r="N20" s="159"/>
      <c r="O20" s="159"/>
      <c r="P20" s="159">
        <v>30</v>
      </c>
      <c r="Q20" s="159"/>
      <c r="R20" s="160">
        <f t="shared" si="6"/>
        <v>0</v>
      </c>
      <c r="S20" s="161"/>
      <c r="T20" s="159"/>
      <c r="U20" s="161"/>
      <c r="V20" s="159"/>
      <c r="W20" s="159"/>
      <c r="X20" s="159"/>
      <c r="Y20" s="158">
        <v>210</v>
      </c>
      <c r="Z20" s="159"/>
      <c r="AA20" s="160">
        <f t="shared" si="5"/>
        <v>0</v>
      </c>
      <c r="AB20" s="152"/>
      <c r="AC20" s="159"/>
      <c r="AD20" s="159"/>
      <c r="AE20" s="159"/>
      <c r="AF20" s="159"/>
      <c r="AG20" s="159"/>
      <c r="AH20" s="159"/>
      <c r="AI20" s="159"/>
      <c r="AJ20" s="159"/>
      <c r="AK20" s="159"/>
      <c r="AL20" s="162"/>
      <c r="AM20" s="162"/>
      <c r="AN20" s="154"/>
    </row>
    <row r="21" spans="1:41" s="163" customFormat="1" ht="25.95" customHeight="1" x14ac:dyDescent="0.4">
      <c r="A21" s="150">
        <v>18</v>
      </c>
      <c r="B21" s="168" t="s">
        <v>58</v>
      </c>
      <c r="C21" s="152">
        <v>100</v>
      </c>
      <c r="D21" s="153">
        <f t="shared" si="0"/>
        <v>0</v>
      </c>
      <c r="E21" s="154"/>
      <c r="F21" s="155"/>
      <c r="G21" s="156">
        <f t="shared" si="1"/>
        <v>0</v>
      </c>
      <c r="H21" s="154"/>
      <c r="I21" s="167">
        <f t="shared" si="3"/>
        <v>0</v>
      </c>
      <c r="J21" s="154"/>
      <c r="K21" s="164" t="e">
        <f t="shared" si="4"/>
        <v>#DIV/0!</v>
      </c>
      <c r="L21" s="154"/>
      <c r="M21" s="158"/>
      <c r="N21" s="159"/>
      <c r="O21" s="159"/>
      <c r="P21" s="159"/>
      <c r="Q21" s="159"/>
      <c r="R21" s="160"/>
      <c r="S21" s="161"/>
      <c r="T21" s="159"/>
      <c r="U21" s="161"/>
      <c r="V21" s="159"/>
      <c r="W21" s="159"/>
      <c r="X21" s="159"/>
      <c r="Y21" s="158">
        <v>330</v>
      </c>
      <c r="Z21" s="159"/>
      <c r="AA21" s="160">
        <f t="shared" si="5"/>
        <v>0</v>
      </c>
      <c r="AB21" s="152">
        <v>100</v>
      </c>
      <c r="AC21" s="169"/>
      <c r="AD21" s="159"/>
      <c r="AE21" s="159" t="e">
        <f>AD21/AC21*10</f>
        <v>#DIV/0!</v>
      </c>
      <c r="AF21" s="159"/>
      <c r="AG21" s="159"/>
      <c r="AH21" s="159"/>
      <c r="AI21" s="159"/>
      <c r="AJ21" s="159"/>
      <c r="AK21" s="159"/>
      <c r="AL21" s="162"/>
      <c r="AM21" s="162"/>
      <c r="AN21" s="154"/>
    </row>
    <row r="22" spans="1:41" s="163" customFormat="1" ht="25.95" customHeight="1" x14ac:dyDescent="0.4">
      <c r="A22" s="150">
        <v>20</v>
      </c>
      <c r="B22" s="168" t="s">
        <v>59</v>
      </c>
      <c r="C22" s="152">
        <v>200</v>
      </c>
      <c r="D22" s="153">
        <f t="shared" si="0"/>
        <v>0</v>
      </c>
      <c r="E22" s="154"/>
      <c r="F22" s="155"/>
      <c r="G22" s="156">
        <f t="shared" si="1"/>
        <v>0</v>
      </c>
      <c r="H22" s="154"/>
      <c r="I22" s="167">
        <f t="shared" si="3"/>
        <v>0</v>
      </c>
      <c r="J22" s="154"/>
      <c r="K22" s="154" t="e">
        <f t="shared" si="4"/>
        <v>#DIV/0!</v>
      </c>
      <c r="L22" s="154"/>
      <c r="M22" s="158"/>
      <c r="N22" s="159"/>
      <c r="O22" s="159"/>
      <c r="P22" s="159"/>
      <c r="Q22" s="159"/>
      <c r="R22" s="160"/>
      <c r="S22" s="161"/>
      <c r="T22" s="159"/>
      <c r="U22" s="161"/>
      <c r="V22" s="159"/>
      <c r="W22" s="159"/>
      <c r="X22" s="159"/>
      <c r="Y22" s="158">
        <v>257</v>
      </c>
      <c r="Z22" s="159"/>
      <c r="AA22" s="160">
        <f t="shared" si="5"/>
        <v>0</v>
      </c>
      <c r="AB22" s="152"/>
      <c r="AC22" s="159"/>
      <c r="AD22" s="159"/>
      <c r="AE22" s="159"/>
      <c r="AF22" s="159"/>
      <c r="AG22" s="159"/>
      <c r="AH22" s="159"/>
      <c r="AI22" s="159"/>
      <c r="AJ22" s="159"/>
      <c r="AK22" s="159"/>
      <c r="AL22" s="162"/>
      <c r="AM22" s="162"/>
      <c r="AN22" s="154"/>
    </row>
    <row r="23" spans="1:41" ht="25.95" customHeight="1" x14ac:dyDescent="0.4">
      <c r="A23" s="150">
        <v>22</v>
      </c>
      <c r="B23" s="168" t="s">
        <v>60</v>
      </c>
      <c r="C23" s="152">
        <v>979</v>
      </c>
      <c r="D23" s="153">
        <f t="shared" si="0"/>
        <v>0</v>
      </c>
      <c r="E23" s="154"/>
      <c r="F23" s="155"/>
      <c r="G23" s="156">
        <f t="shared" si="1"/>
        <v>0</v>
      </c>
      <c r="H23" s="154"/>
      <c r="I23" s="166">
        <f t="shared" si="3"/>
        <v>0</v>
      </c>
      <c r="J23" s="154"/>
      <c r="K23" s="154" t="e">
        <f t="shared" si="4"/>
        <v>#DIV/0!</v>
      </c>
      <c r="L23" s="154"/>
      <c r="M23" s="158"/>
      <c r="N23" s="159"/>
      <c r="O23" s="159"/>
      <c r="P23" s="159">
        <v>82</v>
      </c>
      <c r="Q23" s="159"/>
      <c r="R23" s="160">
        <f t="shared" si="6"/>
        <v>0</v>
      </c>
      <c r="S23" s="161"/>
      <c r="T23" s="159"/>
      <c r="U23" s="161"/>
      <c r="V23" s="159"/>
      <c r="W23" s="159"/>
      <c r="X23" s="159"/>
      <c r="Y23" s="158">
        <v>1200</v>
      </c>
      <c r="Z23" s="159"/>
      <c r="AA23" s="160">
        <f t="shared" si="5"/>
        <v>0</v>
      </c>
      <c r="AB23" s="152"/>
      <c r="AC23" s="159"/>
      <c r="AD23" s="159"/>
      <c r="AE23" s="159"/>
      <c r="AF23" s="159"/>
      <c r="AG23" s="159"/>
      <c r="AH23" s="159"/>
      <c r="AI23" s="159"/>
      <c r="AJ23" s="159"/>
      <c r="AK23" s="159"/>
      <c r="AL23" s="64"/>
      <c r="AM23" s="64"/>
      <c r="AN23" s="154"/>
    </row>
    <row r="24" spans="1:41" s="178" customFormat="1" ht="25.95" customHeight="1" x14ac:dyDescent="0.4">
      <c r="A24" s="170"/>
      <c r="B24" s="171" t="s">
        <v>103</v>
      </c>
      <c r="C24" s="172">
        <f>SUM(C5:C23)</f>
        <v>23316</v>
      </c>
      <c r="D24" s="172">
        <f>SUM(D5:D23)</f>
        <v>205</v>
      </c>
      <c r="E24" s="172">
        <f>SUM(E5:E23)</f>
        <v>205</v>
      </c>
      <c r="F24" s="155">
        <f t="shared" ref="F24:F26" si="7">C24-D24</f>
        <v>23111</v>
      </c>
      <c r="G24" s="156">
        <f>SUM(G5:G23)</f>
        <v>205</v>
      </c>
      <c r="H24" s="172">
        <f>SUM(H5:H23)</f>
        <v>0</v>
      </c>
      <c r="I24" s="173">
        <f t="shared" si="3"/>
        <v>0.8792245668210672</v>
      </c>
      <c r="J24" s="172">
        <f>SUM(J5:J23)</f>
        <v>635.1</v>
      </c>
      <c r="K24" s="174">
        <f t="shared" si="4"/>
        <v>30.980487804878049</v>
      </c>
      <c r="L24" s="154">
        <f t="shared" ref="L24:Q24" si="8">SUM(L5:L23)</f>
        <v>0</v>
      </c>
      <c r="M24" s="172">
        <f t="shared" si="8"/>
        <v>355</v>
      </c>
      <c r="N24" s="172">
        <f t="shared" si="8"/>
        <v>0</v>
      </c>
      <c r="O24" s="172">
        <f t="shared" si="8"/>
        <v>0</v>
      </c>
      <c r="P24" s="172">
        <f t="shared" si="8"/>
        <v>3602</v>
      </c>
      <c r="Q24" s="172">
        <f t="shared" si="8"/>
        <v>0</v>
      </c>
      <c r="R24" s="160">
        <f t="shared" si="6"/>
        <v>0</v>
      </c>
      <c r="S24" s="172">
        <f t="shared" ref="S24:Z24" si="9">SUM(S5:S23)</f>
        <v>0</v>
      </c>
      <c r="T24" s="172">
        <f t="shared" si="9"/>
        <v>0</v>
      </c>
      <c r="U24" s="172">
        <f t="shared" si="9"/>
        <v>0</v>
      </c>
      <c r="V24" s="172">
        <f t="shared" si="9"/>
        <v>0</v>
      </c>
      <c r="W24" s="172">
        <f t="shared" si="9"/>
        <v>0</v>
      </c>
      <c r="X24" s="172">
        <f t="shared" si="9"/>
        <v>0</v>
      </c>
      <c r="Y24" s="172">
        <f t="shared" si="9"/>
        <v>21983</v>
      </c>
      <c r="Z24" s="172">
        <f t="shared" si="9"/>
        <v>0</v>
      </c>
      <c r="AA24" s="160">
        <f t="shared" si="5"/>
        <v>0</v>
      </c>
      <c r="AB24" s="172">
        <f>SUM(AB5:AB23)</f>
        <v>284</v>
      </c>
      <c r="AC24" s="175">
        <f>SUM(AC5:AC23)</f>
        <v>0</v>
      </c>
      <c r="AD24" s="176">
        <f>SUM(AD5:AD23)</f>
        <v>0</v>
      </c>
      <c r="AE24" s="177" t="e">
        <f t="shared" ref="AE24:AE27" si="10">AD24/AC24*10</f>
        <v>#DIV/0!</v>
      </c>
      <c r="AF24" s="172">
        <f t="shared" ref="AF24:AM24" si="11">SUM(AF5:AF23)</f>
        <v>12</v>
      </c>
      <c r="AG24" s="172">
        <f t="shared" si="11"/>
        <v>0</v>
      </c>
      <c r="AH24" s="172">
        <f t="shared" si="11"/>
        <v>12</v>
      </c>
      <c r="AI24" s="172">
        <f t="shared" si="11"/>
        <v>0</v>
      </c>
      <c r="AJ24" s="172">
        <f t="shared" si="11"/>
        <v>30</v>
      </c>
      <c r="AK24" s="172">
        <f t="shared" si="11"/>
        <v>0</v>
      </c>
      <c r="AL24" s="172">
        <f t="shared" si="11"/>
        <v>2</v>
      </c>
      <c r="AM24" s="172">
        <f t="shared" si="11"/>
        <v>0</v>
      </c>
      <c r="AN24" s="172"/>
      <c r="AO24" s="178">
        <f>AG24+AI24+AK24+AM24</f>
        <v>0</v>
      </c>
    </row>
    <row r="25" spans="1:41" s="188" customFormat="1" ht="25.95" customHeight="1" x14ac:dyDescent="0.4">
      <c r="A25" s="179"/>
      <c r="B25" s="180" t="s">
        <v>67</v>
      </c>
      <c r="C25" s="181">
        <v>5971</v>
      </c>
      <c r="D25" s="153">
        <f t="shared" si="0"/>
        <v>0</v>
      </c>
      <c r="E25" s="181"/>
      <c r="F25" s="155">
        <f t="shared" si="7"/>
        <v>5971</v>
      </c>
      <c r="G25" s="156">
        <f t="shared" si="1"/>
        <v>0</v>
      </c>
      <c r="H25" s="181"/>
      <c r="I25" s="157">
        <f t="shared" si="3"/>
        <v>0</v>
      </c>
      <c r="J25" s="181"/>
      <c r="K25" s="182" t="e">
        <f t="shared" si="4"/>
        <v>#DIV/0!</v>
      </c>
      <c r="L25" s="181"/>
      <c r="M25" s="183"/>
      <c r="N25" s="183"/>
      <c r="O25" s="183"/>
      <c r="P25" s="183">
        <v>100</v>
      </c>
      <c r="Q25" s="183"/>
      <c r="R25" s="160">
        <f t="shared" si="6"/>
        <v>0</v>
      </c>
      <c r="S25" s="184"/>
      <c r="T25" s="183"/>
      <c r="U25" s="184"/>
      <c r="V25" s="183"/>
      <c r="W25" s="183"/>
      <c r="X25" s="183"/>
      <c r="Y25" s="183">
        <v>9000</v>
      </c>
      <c r="Z25" s="183"/>
      <c r="AA25" s="160">
        <f t="shared" si="5"/>
        <v>0</v>
      </c>
      <c r="AB25" s="181">
        <v>1519</v>
      </c>
      <c r="AC25" s="181"/>
      <c r="AD25" s="181"/>
      <c r="AE25" s="177" t="e">
        <f t="shared" si="10"/>
        <v>#DIV/0!</v>
      </c>
      <c r="AF25" s="185">
        <v>17.5</v>
      </c>
      <c r="AG25" s="183"/>
      <c r="AH25" s="183">
        <v>16</v>
      </c>
      <c r="AI25" s="183"/>
      <c r="AJ25" s="183">
        <v>42.5</v>
      </c>
      <c r="AK25" s="183"/>
      <c r="AL25" s="186">
        <v>3</v>
      </c>
      <c r="AM25" s="186"/>
      <c r="AN25" s="181"/>
      <c r="AO25" s="187">
        <f t="shared" ref="AO25:AO26" si="12">AG25+AI25+AK25+AM25</f>
        <v>0</v>
      </c>
    </row>
    <row r="26" spans="1:41" s="187" customFormat="1" ht="25.95" customHeight="1" x14ac:dyDescent="0.4">
      <c r="A26" s="170"/>
      <c r="B26" s="189" t="s">
        <v>68</v>
      </c>
      <c r="C26" s="181">
        <f>SUM(C24:C25)</f>
        <v>29287</v>
      </c>
      <c r="D26" s="181">
        <f t="shared" ref="D26:H26" si="13">SUM(D24:D25)</f>
        <v>205</v>
      </c>
      <c r="E26" s="181">
        <f t="shared" si="13"/>
        <v>205</v>
      </c>
      <c r="F26" s="155">
        <f t="shared" si="7"/>
        <v>29082</v>
      </c>
      <c r="G26" s="156">
        <f>G24+G25</f>
        <v>205</v>
      </c>
      <c r="H26" s="181">
        <f t="shared" si="13"/>
        <v>0</v>
      </c>
      <c r="I26" s="190">
        <f t="shared" si="3"/>
        <v>0.6999692696418206</v>
      </c>
      <c r="J26" s="181">
        <f t="shared" ref="J26:AM26" si="14">SUM(J24:J25)</f>
        <v>635.1</v>
      </c>
      <c r="K26" s="191">
        <f t="shared" si="4"/>
        <v>30.980487804878049</v>
      </c>
      <c r="L26" s="181">
        <f t="shared" si="14"/>
        <v>0</v>
      </c>
      <c r="M26" s="181">
        <f t="shared" si="14"/>
        <v>355</v>
      </c>
      <c r="N26" s="181">
        <f t="shared" si="14"/>
        <v>0</v>
      </c>
      <c r="O26" s="181">
        <f t="shared" si="14"/>
        <v>0</v>
      </c>
      <c r="P26" s="181">
        <f t="shared" si="14"/>
        <v>3702</v>
      </c>
      <c r="Q26" s="181">
        <f t="shared" si="14"/>
        <v>0</v>
      </c>
      <c r="R26" s="160">
        <f t="shared" si="6"/>
        <v>0</v>
      </c>
      <c r="S26" s="181">
        <f t="shared" si="14"/>
        <v>0</v>
      </c>
      <c r="T26" s="181">
        <f t="shared" si="14"/>
        <v>0</v>
      </c>
      <c r="U26" s="181">
        <f t="shared" si="14"/>
        <v>0</v>
      </c>
      <c r="V26" s="181">
        <f t="shared" si="14"/>
        <v>0</v>
      </c>
      <c r="W26" s="181">
        <f t="shared" si="14"/>
        <v>0</v>
      </c>
      <c r="X26" s="181">
        <f t="shared" si="14"/>
        <v>0</v>
      </c>
      <c r="Y26" s="181">
        <f t="shared" si="14"/>
        <v>30983</v>
      </c>
      <c r="Z26" s="181">
        <f t="shared" si="14"/>
        <v>0</v>
      </c>
      <c r="AA26" s="160">
        <f t="shared" si="5"/>
        <v>0</v>
      </c>
      <c r="AB26" s="181">
        <f t="shared" si="14"/>
        <v>1803</v>
      </c>
      <c r="AC26" s="192">
        <f t="shared" si="14"/>
        <v>0</v>
      </c>
      <c r="AD26" s="193">
        <f t="shared" si="14"/>
        <v>0</v>
      </c>
      <c r="AE26" s="177" t="e">
        <f t="shared" si="10"/>
        <v>#DIV/0!</v>
      </c>
      <c r="AF26" s="181">
        <f t="shared" si="14"/>
        <v>29.5</v>
      </c>
      <c r="AG26" s="181">
        <f t="shared" si="14"/>
        <v>0</v>
      </c>
      <c r="AH26" s="181">
        <f t="shared" si="14"/>
        <v>28</v>
      </c>
      <c r="AI26" s="181">
        <f t="shared" si="14"/>
        <v>0</v>
      </c>
      <c r="AJ26" s="181">
        <f t="shared" si="14"/>
        <v>72.5</v>
      </c>
      <c r="AK26" s="181">
        <f t="shared" si="14"/>
        <v>0</v>
      </c>
      <c r="AL26" s="181">
        <f t="shared" si="14"/>
        <v>5</v>
      </c>
      <c r="AM26" s="181">
        <f t="shared" si="14"/>
        <v>0</v>
      </c>
      <c r="AN26" s="181"/>
      <c r="AO26" s="187">
        <f t="shared" si="12"/>
        <v>0</v>
      </c>
    </row>
    <row r="27" spans="1:41" s="205" customFormat="1" ht="22.8" x14ac:dyDescent="0.4">
      <c r="A27" s="194"/>
      <c r="B27" s="195" t="s">
        <v>104</v>
      </c>
      <c r="C27" s="196">
        <v>22373</v>
      </c>
      <c r="D27" s="197">
        <v>0</v>
      </c>
      <c r="E27" s="197">
        <v>4407</v>
      </c>
      <c r="F27" s="155"/>
      <c r="G27" s="198"/>
      <c r="H27" s="197">
        <v>1103</v>
      </c>
      <c r="I27" s="199">
        <f t="shared" si="3"/>
        <v>24.627899700531891</v>
      </c>
      <c r="J27" s="197">
        <v>10314</v>
      </c>
      <c r="K27" s="200">
        <f t="shared" si="4"/>
        <v>23.403675970047651</v>
      </c>
      <c r="L27" s="197"/>
      <c r="M27" s="201">
        <v>555</v>
      </c>
      <c r="N27" s="202"/>
      <c r="O27" s="202"/>
      <c r="P27" s="201">
        <v>4149</v>
      </c>
      <c r="Q27" s="202"/>
      <c r="R27" s="203">
        <f t="shared" si="6"/>
        <v>0</v>
      </c>
      <c r="S27" s="201">
        <v>895</v>
      </c>
      <c r="T27" s="202"/>
      <c r="U27" s="201">
        <v>4213</v>
      </c>
      <c r="V27" s="202"/>
      <c r="W27" s="202">
        <v>90</v>
      </c>
      <c r="X27" s="202">
        <v>21.9</v>
      </c>
      <c r="Y27" s="201">
        <v>21054</v>
      </c>
      <c r="Z27" s="202"/>
      <c r="AA27" s="203">
        <f t="shared" si="5"/>
        <v>0</v>
      </c>
      <c r="AB27" s="196"/>
      <c r="AC27" s="197"/>
      <c r="AD27" s="197"/>
      <c r="AE27" s="204" t="e">
        <f t="shared" si="10"/>
        <v>#DIV/0!</v>
      </c>
      <c r="AF27" s="197">
        <v>20</v>
      </c>
      <c r="AG27" s="197"/>
      <c r="AH27" s="197">
        <v>18.5</v>
      </c>
      <c r="AI27" s="197"/>
      <c r="AJ27" s="197">
        <v>30</v>
      </c>
      <c r="AK27" s="197"/>
      <c r="AL27" s="197"/>
      <c r="AM27" s="197"/>
      <c r="AN27" s="197"/>
    </row>
    <row r="28" spans="1:41" ht="17.399999999999999" x14ac:dyDescent="0.3">
      <c r="A28" s="32"/>
      <c r="B28" s="32"/>
    </row>
    <row r="30" spans="1:41" ht="29.4" customHeight="1" x14ac:dyDescent="0.45">
      <c r="B30" s="206"/>
      <c r="E30" s="207"/>
      <c r="F30" s="207"/>
    </row>
    <row r="33" spans="2:2" ht="22.95" customHeight="1" x14ac:dyDescent="0.55000000000000004">
      <c r="B33" s="208"/>
    </row>
    <row r="34" spans="2:2" ht="13.2" customHeight="1" x14ac:dyDescent="0.55000000000000004">
      <c r="B34" s="208"/>
    </row>
    <row r="35" spans="2:2" ht="46.2" customHeight="1" x14ac:dyDescent="0.55000000000000004">
      <c r="B35" s="208"/>
    </row>
  </sheetData>
  <mergeCells count="36">
    <mergeCell ref="B1:AC1"/>
    <mergeCell ref="A2:A4"/>
    <mergeCell ref="B2:B4"/>
    <mergeCell ref="C2:K2"/>
    <mergeCell ref="L2:L4"/>
    <mergeCell ref="M2:N2"/>
    <mergeCell ref="O2:O4"/>
    <mergeCell ref="P2:R2"/>
    <mergeCell ref="S2:V2"/>
    <mergeCell ref="W2:X2"/>
    <mergeCell ref="W3:W4"/>
    <mergeCell ref="Y2:AA2"/>
    <mergeCell ref="AB2:AE2"/>
    <mergeCell ref="AF2:AM2"/>
    <mergeCell ref="C3:C4"/>
    <mergeCell ref="D3:D4"/>
    <mergeCell ref="E3:I3"/>
    <mergeCell ref="J3:J4"/>
    <mergeCell ref="K3:K4"/>
    <mergeCell ref="M3:M4"/>
    <mergeCell ref="N3:N4"/>
    <mergeCell ref="P3:P4"/>
    <mergeCell ref="Q3:Q4"/>
    <mergeCell ref="R3:R4"/>
    <mergeCell ref="S3:T3"/>
    <mergeCell ref="U3:V3"/>
    <mergeCell ref="AF3:AG3"/>
    <mergeCell ref="AH3:AI3"/>
    <mergeCell ref="AJ3:AK3"/>
    <mergeCell ref="AL3:AM3"/>
    <mergeCell ref="X3:X4"/>
    <mergeCell ref="Y3:Y4"/>
    <mergeCell ref="Z3:Z4"/>
    <mergeCell ref="AA3:AA4"/>
    <mergeCell ref="AB3:AB4"/>
    <mergeCell ref="AC3:AE3"/>
  </mergeCells>
  <pageMargins left="0.11811023622047245" right="0.11811023622047245" top="0.35433070866141736" bottom="0.35433070866141736" header="0.31496062992125984" footer="0.31496062992125984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view="pageBreakPreview" zoomScale="60" zoomScaleNormal="60" workbookViewId="0">
      <selection activeCell="BM16" sqref="BM16"/>
    </sheetView>
  </sheetViews>
  <sheetFormatPr defaultRowHeight="13.2" x14ac:dyDescent="0.25"/>
  <cols>
    <col min="1" max="1" width="5" style="39" customWidth="1"/>
    <col min="2" max="2" width="24.44140625" style="39" hidden="1" customWidth="1"/>
    <col min="3" max="3" width="7.6640625" style="39" hidden="1" customWidth="1"/>
    <col min="4" max="4" width="6.33203125" hidden="1" customWidth="1"/>
    <col min="5" max="5" width="8.6640625" hidden="1" customWidth="1"/>
    <col min="6" max="6" width="8.33203125" hidden="1" customWidth="1"/>
    <col min="7" max="7" width="7.33203125" hidden="1" customWidth="1"/>
    <col min="8" max="8" width="10.33203125" hidden="1" customWidth="1"/>
    <col min="9" max="9" width="9.5546875" hidden="1" customWidth="1"/>
    <col min="10" max="10" width="7.109375" hidden="1" customWidth="1"/>
    <col min="11" max="11" width="8.5546875" hidden="1" customWidth="1"/>
    <col min="12" max="12" width="9.109375" hidden="1" customWidth="1"/>
    <col min="13" max="13" width="7" hidden="1" customWidth="1"/>
    <col min="14" max="14" width="8.44140625" hidden="1" customWidth="1"/>
    <col min="15" max="15" width="7.33203125" hidden="1" customWidth="1"/>
    <col min="16" max="18" width="5.88671875" hidden="1" customWidth="1"/>
    <col min="19" max="19" width="8.88671875" hidden="1" customWidth="1"/>
    <col min="20" max="20" width="9.33203125" hidden="1" customWidth="1"/>
    <col min="21" max="21" width="7.33203125" hidden="1" customWidth="1"/>
    <col min="22" max="22" width="6.33203125" hidden="1" customWidth="1"/>
    <col min="23" max="23" width="7.33203125" hidden="1" customWidth="1"/>
    <col min="24" max="24" width="6.33203125" hidden="1" customWidth="1"/>
    <col min="25" max="25" width="7.5546875" hidden="1" customWidth="1"/>
    <col min="26" max="27" width="7.33203125" hidden="1" customWidth="1"/>
    <col min="28" max="28" width="22.33203125" customWidth="1"/>
    <col min="29" max="33" width="8.33203125" hidden="1" customWidth="1"/>
    <col min="34" max="34" width="8.33203125" style="94" hidden="1" customWidth="1"/>
    <col min="35" max="36" width="7.5546875" style="94" hidden="1" customWidth="1"/>
    <col min="37" max="37" width="7.33203125" style="94" hidden="1" customWidth="1"/>
    <col min="38" max="38" width="8" hidden="1" customWidth="1"/>
    <col min="39" max="39" width="7.44140625" hidden="1" customWidth="1"/>
    <col min="40" max="41" width="8" hidden="1" customWidth="1"/>
    <col min="42" max="42" width="6.88671875" hidden="1" customWidth="1"/>
    <col min="43" max="44" width="8" hidden="1" customWidth="1"/>
    <col min="45" max="45" width="7" hidden="1" customWidth="1"/>
    <col min="46" max="46" width="10.109375" customWidth="1"/>
    <col min="47" max="47" width="9.44140625" customWidth="1"/>
    <col min="48" max="48" width="7.77734375" customWidth="1"/>
    <col min="49" max="49" width="9" customWidth="1"/>
    <col min="50" max="50" width="10" customWidth="1"/>
    <col min="51" max="51" width="7.44140625" customWidth="1"/>
    <col min="52" max="52" width="8.6640625" customWidth="1"/>
    <col min="53" max="53" width="11.33203125" customWidth="1"/>
    <col min="54" max="54" width="9.88671875" customWidth="1"/>
    <col min="55" max="55" width="11" customWidth="1"/>
    <col min="56" max="56" width="8.44140625" customWidth="1"/>
    <col min="57" max="57" width="9.6640625" customWidth="1"/>
    <col min="58" max="58" width="10.77734375" customWidth="1"/>
    <col min="59" max="59" width="6.33203125" customWidth="1"/>
    <col min="60" max="60" width="9.33203125" customWidth="1"/>
    <col min="62" max="62" width="9.33203125" customWidth="1"/>
    <col min="63" max="63" width="8.109375" customWidth="1"/>
    <col min="64" max="64" width="8.21875" customWidth="1"/>
  </cols>
  <sheetData>
    <row r="1" spans="1:65" ht="43.95" customHeight="1" x14ac:dyDescent="0.25">
      <c r="A1" s="278" t="s">
        <v>105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141"/>
      <c r="AB1" s="141"/>
      <c r="AC1" s="141"/>
      <c r="AD1" s="141"/>
      <c r="AE1" s="141"/>
      <c r="AF1" s="141"/>
      <c r="AG1" s="141"/>
      <c r="AH1" s="259" t="str">
        <f>A1</f>
        <v>Оперативные данные о ходе полевых работ Можгинский район на 12 августа 2019 года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U1" s="260" t="str">
        <f>A1</f>
        <v>Оперативные данные о ходе полевых работ Можгинский район на 12 августа 2019 года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</row>
    <row r="2" spans="1:65" s="3" customFormat="1" ht="51.6" customHeight="1" x14ac:dyDescent="0.25">
      <c r="A2" s="261"/>
      <c r="B2" s="264" t="s">
        <v>0</v>
      </c>
      <c r="C2" s="267" t="s">
        <v>1</v>
      </c>
      <c r="D2" s="268"/>
      <c r="E2" s="267" t="s">
        <v>2</v>
      </c>
      <c r="F2" s="269"/>
      <c r="G2" s="269"/>
      <c r="H2" s="269"/>
      <c r="I2" s="269"/>
      <c r="J2" s="268"/>
      <c r="K2" s="270" t="s">
        <v>3</v>
      </c>
      <c r="L2" s="271"/>
      <c r="M2" s="271"/>
      <c r="N2" s="271"/>
      <c r="O2" s="271"/>
      <c r="P2" s="272"/>
      <c r="Q2" s="273" t="s">
        <v>4</v>
      </c>
      <c r="R2" s="273" t="s">
        <v>5</v>
      </c>
      <c r="S2" s="270" t="s">
        <v>6</v>
      </c>
      <c r="T2" s="271"/>
      <c r="U2" s="271"/>
      <c r="V2" s="271"/>
      <c r="W2" s="271"/>
      <c r="X2" s="271"/>
      <c r="Y2" s="271"/>
      <c r="Z2" s="271"/>
      <c r="AA2" s="137"/>
      <c r="AB2" s="264" t="s">
        <v>0</v>
      </c>
      <c r="AC2" s="287" t="s">
        <v>7</v>
      </c>
      <c r="AD2" s="287" t="s">
        <v>8</v>
      </c>
      <c r="AE2" s="287" t="s">
        <v>9</v>
      </c>
      <c r="AF2" s="298" t="s">
        <v>10</v>
      </c>
      <c r="AG2" s="304" t="s">
        <v>11</v>
      </c>
      <c r="AH2" s="279" t="s">
        <v>12</v>
      </c>
      <c r="AI2" s="280"/>
      <c r="AJ2" s="279" t="s">
        <v>13</v>
      </c>
      <c r="AK2" s="280"/>
      <c r="AL2" s="283" t="s">
        <v>14</v>
      </c>
      <c r="AM2" s="284"/>
      <c r="AN2" s="284"/>
      <c r="AO2" s="284"/>
      <c r="AP2" s="284"/>
      <c r="AQ2" s="284"/>
      <c r="AR2" s="284"/>
      <c r="AS2" s="284"/>
      <c r="AT2" s="279" t="s">
        <v>15</v>
      </c>
      <c r="AU2" s="285"/>
      <c r="AV2" s="280"/>
      <c r="AW2" s="279" t="s">
        <v>16</v>
      </c>
      <c r="AX2" s="285"/>
      <c r="AY2" s="280"/>
      <c r="AZ2" s="279" t="s">
        <v>17</v>
      </c>
      <c r="BA2" s="280"/>
      <c r="BB2" s="302" t="s">
        <v>18</v>
      </c>
      <c r="BC2" s="295" t="s">
        <v>19</v>
      </c>
      <c r="BD2" s="295"/>
      <c r="BE2" s="279" t="s">
        <v>20</v>
      </c>
      <c r="BF2" s="285"/>
      <c r="BG2" s="280"/>
      <c r="BH2" s="279" t="s">
        <v>21</v>
      </c>
      <c r="BI2" s="280"/>
      <c r="BJ2" s="292" t="s">
        <v>22</v>
      </c>
      <c r="BK2" s="292" t="s">
        <v>23</v>
      </c>
      <c r="BL2" s="295" t="s">
        <v>24</v>
      </c>
      <c r="BM2" s="292" t="s">
        <v>25</v>
      </c>
    </row>
    <row r="3" spans="1:65" s="3" customFormat="1" ht="43.2" customHeight="1" x14ac:dyDescent="0.25">
      <c r="A3" s="262"/>
      <c r="B3" s="265"/>
      <c r="C3" s="273" t="s">
        <v>26</v>
      </c>
      <c r="D3" s="289" t="s">
        <v>27</v>
      </c>
      <c r="E3" s="267" t="s">
        <v>28</v>
      </c>
      <c r="F3" s="269"/>
      <c r="G3" s="268"/>
      <c r="H3" s="267" t="s">
        <v>29</v>
      </c>
      <c r="I3" s="269"/>
      <c r="J3" s="268"/>
      <c r="K3" s="267" t="s">
        <v>30</v>
      </c>
      <c r="L3" s="269"/>
      <c r="M3" s="268"/>
      <c r="N3" s="276" t="s">
        <v>29</v>
      </c>
      <c r="O3" s="276"/>
      <c r="P3" s="276"/>
      <c r="Q3" s="274"/>
      <c r="R3" s="274"/>
      <c r="S3" s="276" t="s">
        <v>31</v>
      </c>
      <c r="T3" s="276"/>
      <c r="U3" s="273" t="s">
        <v>32</v>
      </c>
      <c r="V3" s="273" t="s">
        <v>27</v>
      </c>
      <c r="W3" s="277" t="s">
        <v>33</v>
      </c>
      <c r="X3" s="277"/>
      <c r="Y3" s="288" t="s">
        <v>34</v>
      </c>
      <c r="Z3" s="283"/>
      <c r="AA3" s="4" t="s">
        <v>35</v>
      </c>
      <c r="AB3" s="265"/>
      <c r="AC3" s="287"/>
      <c r="AD3" s="287"/>
      <c r="AE3" s="287"/>
      <c r="AF3" s="299"/>
      <c r="AG3" s="305"/>
      <c r="AH3" s="281"/>
      <c r="AI3" s="282"/>
      <c r="AJ3" s="281"/>
      <c r="AK3" s="282"/>
      <c r="AL3" s="283" t="s">
        <v>36</v>
      </c>
      <c r="AM3" s="301"/>
      <c r="AN3" s="283" t="s">
        <v>37</v>
      </c>
      <c r="AO3" s="301"/>
      <c r="AP3" s="283" t="s">
        <v>38</v>
      </c>
      <c r="AQ3" s="301"/>
      <c r="AR3" s="283" t="s">
        <v>39</v>
      </c>
      <c r="AS3" s="284"/>
      <c r="AT3" s="281"/>
      <c r="AU3" s="286"/>
      <c r="AV3" s="282"/>
      <c r="AW3" s="281"/>
      <c r="AX3" s="286"/>
      <c r="AY3" s="282"/>
      <c r="AZ3" s="281"/>
      <c r="BA3" s="282"/>
      <c r="BB3" s="303"/>
      <c r="BC3" s="297"/>
      <c r="BD3" s="297"/>
      <c r="BE3" s="281"/>
      <c r="BF3" s="286"/>
      <c r="BG3" s="282"/>
      <c r="BH3" s="281"/>
      <c r="BI3" s="282"/>
      <c r="BJ3" s="293"/>
      <c r="BK3" s="293"/>
      <c r="BL3" s="296"/>
      <c r="BM3" s="293"/>
    </row>
    <row r="4" spans="1:65" s="3" customFormat="1" ht="28.95" customHeight="1" x14ac:dyDescent="0.25">
      <c r="A4" s="263"/>
      <c r="B4" s="266"/>
      <c r="C4" s="275"/>
      <c r="D4" s="290"/>
      <c r="E4" s="5" t="s">
        <v>40</v>
      </c>
      <c r="F4" s="139" t="s">
        <v>41</v>
      </c>
      <c r="G4" s="139" t="s">
        <v>32</v>
      </c>
      <c r="H4" s="7" t="s">
        <v>40</v>
      </c>
      <c r="I4" s="139" t="s">
        <v>41</v>
      </c>
      <c r="J4" s="139" t="s">
        <v>32</v>
      </c>
      <c r="K4" s="7" t="s">
        <v>40</v>
      </c>
      <c r="L4" s="139" t="s">
        <v>41</v>
      </c>
      <c r="M4" s="139" t="s">
        <v>32</v>
      </c>
      <c r="N4" s="8" t="s">
        <v>40</v>
      </c>
      <c r="O4" s="136" t="s">
        <v>41</v>
      </c>
      <c r="P4" s="136" t="s">
        <v>32</v>
      </c>
      <c r="Q4" s="275"/>
      <c r="R4" s="275"/>
      <c r="S4" s="8" t="s">
        <v>40</v>
      </c>
      <c r="T4" s="10" t="s">
        <v>41</v>
      </c>
      <c r="U4" s="275"/>
      <c r="V4" s="275"/>
      <c r="W4" s="8" t="s">
        <v>40</v>
      </c>
      <c r="X4" s="11" t="s">
        <v>41</v>
      </c>
      <c r="Y4" s="12" t="s">
        <v>40</v>
      </c>
      <c r="Z4" s="13" t="s">
        <v>41</v>
      </c>
      <c r="AA4" s="13"/>
      <c r="AB4" s="266"/>
      <c r="AC4" s="287"/>
      <c r="AD4" s="287"/>
      <c r="AE4" s="287"/>
      <c r="AF4" s="300"/>
      <c r="AG4" s="306"/>
      <c r="AH4" s="8" t="s">
        <v>40</v>
      </c>
      <c r="AI4" s="11" t="s">
        <v>41</v>
      </c>
      <c r="AJ4" s="14"/>
      <c r="AK4" s="15"/>
      <c r="AL4" s="140"/>
      <c r="AM4" s="140" t="s">
        <v>41</v>
      </c>
      <c r="AN4" s="140" t="s">
        <v>40</v>
      </c>
      <c r="AO4" s="140" t="s">
        <v>41</v>
      </c>
      <c r="AP4" s="140" t="s">
        <v>40</v>
      </c>
      <c r="AQ4" s="140" t="s">
        <v>41</v>
      </c>
      <c r="AR4" s="140" t="s">
        <v>40</v>
      </c>
      <c r="AS4" s="17" t="s">
        <v>41</v>
      </c>
      <c r="AT4" s="140" t="s">
        <v>40</v>
      </c>
      <c r="AU4" s="17" t="s">
        <v>41</v>
      </c>
      <c r="AV4" s="17" t="s">
        <v>32</v>
      </c>
      <c r="AW4" s="140" t="s">
        <v>40</v>
      </c>
      <c r="AX4" s="140" t="s">
        <v>41</v>
      </c>
      <c r="AY4" s="17" t="s">
        <v>32</v>
      </c>
      <c r="AZ4" s="140" t="s">
        <v>40</v>
      </c>
      <c r="BA4" s="140" t="s">
        <v>41</v>
      </c>
      <c r="BB4" s="140" t="s">
        <v>41</v>
      </c>
      <c r="BC4" s="140" t="s">
        <v>41</v>
      </c>
      <c r="BD4" s="17" t="s">
        <v>32</v>
      </c>
      <c r="BE4" s="140" t="s">
        <v>40</v>
      </c>
      <c r="BF4" s="140" t="s">
        <v>41</v>
      </c>
      <c r="BG4" s="17" t="s">
        <v>32</v>
      </c>
      <c r="BH4" s="140" t="s">
        <v>40</v>
      </c>
      <c r="BI4" s="140" t="s">
        <v>41</v>
      </c>
      <c r="BJ4" s="294"/>
      <c r="BK4" s="294"/>
      <c r="BL4" s="297"/>
      <c r="BM4" s="294"/>
    </row>
    <row r="5" spans="1:65" s="39" customFormat="1" ht="21" customHeight="1" x14ac:dyDescent="0.35">
      <c r="A5" s="18">
        <v>1</v>
      </c>
      <c r="B5" s="19" t="s">
        <v>42</v>
      </c>
      <c r="C5" s="20">
        <v>1234</v>
      </c>
      <c r="D5" s="21"/>
      <c r="E5" s="20">
        <v>6000</v>
      </c>
      <c r="F5" s="20">
        <v>6000</v>
      </c>
      <c r="G5" s="22">
        <f t="shared" ref="G5:G23" si="0">F5/E5*100</f>
        <v>100</v>
      </c>
      <c r="H5" s="20">
        <v>2385</v>
      </c>
      <c r="I5" s="20">
        <v>2385</v>
      </c>
      <c r="J5" s="22">
        <f>I5/H5*100</f>
        <v>100</v>
      </c>
      <c r="K5" s="23">
        <v>1402</v>
      </c>
      <c r="L5" s="20">
        <v>1402</v>
      </c>
      <c r="M5" s="24">
        <f>L5/K5*100</f>
        <v>100</v>
      </c>
      <c r="N5" s="20">
        <v>2385</v>
      </c>
      <c r="O5" s="20">
        <v>753</v>
      </c>
      <c r="P5" s="22">
        <f>O5/N5*100</f>
        <v>31.572327044025155</v>
      </c>
      <c r="Q5" s="22"/>
      <c r="R5" s="25"/>
      <c r="S5" s="138">
        <v>4842</v>
      </c>
      <c r="T5" s="27">
        <v>4842</v>
      </c>
      <c r="U5" s="28">
        <f t="shared" ref="U5:U29" si="1">T5/S5*100</f>
        <v>100</v>
      </c>
      <c r="V5" s="29"/>
      <c r="W5" s="138">
        <v>1055</v>
      </c>
      <c r="X5" s="21">
        <v>1055</v>
      </c>
      <c r="Y5" s="23">
        <v>1843</v>
      </c>
      <c r="Z5" s="30">
        <v>1843</v>
      </c>
      <c r="AA5" s="30">
        <v>1212</v>
      </c>
      <c r="AB5" s="19" t="s">
        <v>42</v>
      </c>
      <c r="AC5" s="30">
        <v>5653</v>
      </c>
      <c r="AD5" s="30"/>
      <c r="AE5" s="30">
        <v>1085</v>
      </c>
      <c r="AF5" s="30">
        <v>1300</v>
      </c>
      <c r="AG5" s="30">
        <v>6300</v>
      </c>
      <c r="AH5" s="31">
        <v>20</v>
      </c>
      <c r="AI5" s="31">
        <v>20</v>
      </c>
      <c r="AJ5" s="31">
        <v>100</v>
      </c>
      <c r="AK5" s="31">
        <v>300</v>
      </c>
      <c r="AL5" s="32"/>
      <c r="AM5" s="32"/>
      <c r="AN5" s="32"/>
      <c r="AO5" s="32"/>
      <c r="AP5" s="32"/>
      <c r="AQ5" s="32"/>
      <c r="AR5" s="32"/>
      <c r="AS5" s="33"/>
      <c r="AT5" s="34">
        <v>4248</v>
      </c>
      <c r="AU5" s="31">
        <v>4248</v>
      </c>
      <c r="AV5" s="35">
        <f>AU5/AT5*100</f>
        <v>100</v>
      </c>
      <c r="AW5" s="34">
        <v>2000</v>
      </c>
      <c r="AX5" s="34">
        <v>1251</v>
      </c>
      <c r="AY5" s="34">
        <f>AX5/AW5*100</f>
        <v>62.55</v>
      </c>
      <c r="AZ5" s="34">
        <v>22000</v>
      </c>
      <c r="BA5" s="34">
        <v>26575</v>
      </c>
      <c r="BB5" s="34"/>
      <c r="BC5" s="34">
        <v>13492</v>
      </c>
      <c r="BD5" s="117">
        <f t="shared" ref="BD5:BD30" si="2">BA5/AZ5*100</f>
        <v>120.79545454545455</v>
      </c>
      <c r="BE5" s="34">
        <v>17816</v>
      </c>
      <c r="BF5" s="32"/>
      <c r="BG5" s="32">
        <f>BF5/BE5*100</f>
        <v>0</v>
      </c>
      <c r="BH5" s="34">
        <v>2800</v>
      </c>
      <c r="BI5" s="37"/>
      <c r="BJ5" s="34">
        <v>3513</v>
      </c>
      <c r="BK5" s="36">
        <f>((AX5*0.45) + (BA5*0.34) + (BF5/1.33*0.18) + (BI5*0.2))/BJ5*10</f>
        <v>27.322658696270995</v>
      </c>
      <c r="BL5" s="34">
        <v>800</v>
      </c>
      <c r="BM5" s="38"/>
    </row>
    <row r="6" spans="1:65" s="39" customFormat="1" ht="21" customHeight="1" x14ac:dyDescent="0.35">
      <c r="A6" s="18">
        <v>2</v>
      </c>
      <c r="B6" s="19" t="s">
        <v>43</v>
      </c>
      <c r="C6" s="20"/>
      <c r="D6" s="20"/>
      <c r="E6" s="20">
        <v>986</v>
      </c>
      <c r="F6" s="20">
        <v>986</v>
      </c>
      <c r="G6" s="22">
        <f t="shared" si="0"/>
        <v>100</v>
      </c>
      <c r="H6" s="20"/>
      <c r="I6" s="20"/>
      <c r="J6" s="22"/>
      <c r="K6" s="23">
        <v>0</v>
      </c>
      <c r="L6" s="20"/>
      <c r="M6" s="22"/>
      <c r="N6" s="20"/>
      <c r="O6" s="20"/>
      <c r="P6" s="20"/>
      <c r="Q6" s="20"/>
      <c r="R6" s="20"/>
      <c r="S6" s="20">
        <v>966</v>
      </c>
      <c r="T6" s="20">
        <v>966</v>
      </c>
      <c r="U6" s="28">
        <f t="shared" si="1"/>
        <v>100</v>
      </c>
      <c r="V6" s="20"/>
      <c r="W6" s="23"/>
      <c r="X6" s="21"/>
      <c r="Y6" s="23">
        <v>0</v>
      </c>
      <c r="Z6" s="30"/>
      <c r="AA6" s="30"/>
      <c r="AB6" s="19" t="s">
        <v>43</v>
      </c>
      <c r="AC6" s="30">
        <v>966</v>
      </c>
      <c r="AD6" s="30"/>
      <c r="AE6" s="30"/>
      <c r="AF6" s="30"/>
      <c r="AG6" s="30">
        <v>966</v>
      </c>
      <c r="AH6" s="31">
        <v>20</v>
      </c>
      <c r="AI6" s="31"/>
      <c r="AJ6" s="31"/>
      <c r="AK6" s="31"/>
      <c r="AL6" s="32"/>
      <c r="AM6" s="32"/>
      <c r="AN6" s="32"/>
      <c r="AO6" s="32"/>
      <c r="AP6" s="32"/>
      <c r="AQ6" s="32"/>
      <c r="AR6" s="32"/>
      <c r="AS6" s="33"/>
      <c r="AT6" s="34">
        <v>0</v>
      </c>
      <c r="AU6" s="31"/>
      <c r="AV6" s="35" t="e">
        <f t="shared" ref="AV6:AV30" si="3">AU6/AT6*100</f>
        <v>#DIV/0!</v>
      </c>
      <c r="AW6" s="34">
        <v>0</v>
      </c>
      <c r="AX6" s="34"/>
      <c r="AY6" s="34" t="e">
        <f t="shared" ref="AY6:AY30" si="4">AX6/AW6*100</f>
        <v>#DIV/0!</v>
      </c>
      <c r="AZ6" s="34">
        <v>0</v>
      </c>
      <c r="BA6" s="34"/>
      <c r="BB6" s="34"/>
      <c r="BC6" s="34"/>
      <c r="BD6" s="36"/>
      <c r="BE6" s="34">
        <v>0</v>
      </c>
      <c r="BF6" s="32"/>
      <c r="BG6" s="32" t="e">
        <f t="shared" ref="BG6:BG30" si="5">BF6/BE6*100</f>
        <v>#DIV/0!</v>
      </c>
      <c r="BH6" s="34">
        <v>0</v>
      </c>
      <c r="BI6" s="37"/>
      <c r="BJ6" s="34"/>
      <c r="BK6" s="36" t="e">
        <f t="shared" ref="BK6:BK30" si="6">((AX6*0.45) + (BA6*0.34) + (BF6/1.33*0.18) + (BI6*0.2))/BJ6*10</f>
        <v>#DIV/0!</v>
      </c>
      <c r="BL6" s="34"/>
      <c r="BM6" s="38"/>
    </row>
    <row r="7" spans="1:65" s="39" customFormat="1" ht="21" customHeight="1" x14ac:dyDescent="0.35">
      <c r="A7" s="18">
        <v>3</v>
      </c>
      <c r="B7" s="40" t="s">
        <v>44</v>
      </c>
      <c r="C7" s="20">
        <v>375</v>
      </c>
      <c r="D7" s="20"/>
      <c r="E7" s="20">
        <v>1500</v>
      </c>
      <c r="F7" s="20">
        <v>1500</v>
      </c>
      <c r="G7" s="24">
        <f t="shared" si="0"/>
        <v>100</v>
      </c>
      <c r="H7" s="20">
        <v>551</v>
      </c>
      <c r="I7" s="20">
        <v>551</v>
      </c>
      <c r="J7" s="22">
        <f t="shared" ref="J7:J23" si="7">I7/H7*100</f>
        <v>100</v>
      </c>
      <c r="K7" s="23">
        <v>400</v>
      </c>
      <c r="L7" s="20">
        <v>400</v>
      </c>
      <c r="M7" s="24">
        <f>L7/K7*100</f>
        <v>100</v>
      </c>
      <c r="N7" s="20">
        <v>551</v>
      </c>
      <c r="O7" s="20">
        <v>110</v>
      </c>
      <c r="P7" s="22">
        <f t="shared" ref="P7:P23" si="8">O7/N7*100</f>
        <v>19.963702359346641</v>
      </c>
      <c r="Q7" s="22"/>
      <c r="R7" s="22"/>
      <c r="S7" s="20">
        <v>1300</v>
      </c>
      <c r="T7" s="20">
        <v>1300</v>
      </c>
      <c r="U7" s="28">
        <f t="shared" si="1"/>
        <v>100</v>
      </c>
      <c r="V7" s="20"/>
      <c r="W7" s="23">
        <v>250</v>
      </c>
      <c r="X7" s="20">
        <v>250</v>
      </c>
      <c r="Y7" s="23">
        <v>208</v>
      </c>
      <c r="Z7" s="30">
        <v>208</v>
      </c>
      <c r="AA7" s="41">
        <v>667</v>
      </c>
      <c r="AB7" s="40" t="s">
        <v>44</v>
      </c>
      <c r="AC7" s="30">
        <v>1300</v>
      </c>
      <c r="AD7" s="30"/>
      <c r="AE7" s="30">
        <v>250</v>
      </c>
      <c r="AF7" s="30"/>
      <c r="AG7" s="30">
        <v>1300</v>
      </c>
      <c r="AH7" s="31"/>
      <c r="AI7" s="31"/>
      <c r="AJ7" s="31"/>
      <c r="AK7" s="31"/>
      <c r="AL7" s="32"/>
      <c r="AM7" s="32"/>
      <c r="AN7" s="32"/>
      <c r="AO7" s="32"/>
      <c r="AP7" s="32"/>
      <c r="AQ7" s="32"/>
      <c r="AR7" s="32"/>
      <c r="AS7" s="33"/>
      <c r="AT7" s="34">
        <v>1662</v>
      </c>
      <c r="AU7" s="31">
        <v>1600</v>
      </c>
      <c r="AV7" s="35">
        <f t="shared" si="3"/>
        <v>96.269554753309265</v>
      </c>
      <c r="AW7" s="34">
        <v>800</v>
      </c>
      <c r="AX7" s="34">
        <v>750</v>
      </c>
      <c r="AY7" s="34">
        <f t="shared" si="4"/>
        <v>93.75</v>
      </c>
      <c r="AZ7" s="34">
        <v>9500</v>
      </c>
      <c r="BA7" s="34">
        <v>10853</v>
      </c>
      <c r="BB7" s="34">
        <v>1375</v>
      </c>
      <c r="BC7" s="34">
        <v>1500</v>
      </c>
      <c r="BD7" s="36">
        <f t="shared" si="2"/>
        <v>114.2421052631579</v>
      </c>
      <c r="BE7" s="34">
        <v>9100</v>
      </c>
      <c r="BF7" s="34"/>
      <c r="BG7" s="32">
        <f t="shared" si="5"/>
        <v>0</v>
      </c>
      <c r="BH7" s="34">
        <v>1000</v>
      </c>
      <c r="BI7" s="37"/>
      <c r="BJ7" s="34">
        <v>1470</v>
      </c>
      <c r="BK7" s="36">
        <f t="shared" si="6"/>
        <v>27.398095238095237</v>
      </c>
      <c r="BL7" s="34">
        <v>190</v>
      </c>
      <c r="BM7" s="38"/>
    </row>
    <row r="8" spans="1:65" s="39" customFormat="1" ht="21" customHeight="1" x14ac:dyDescent="0.35">
      <c r="A8" s="18">
        <v>4</v>
      </c>
      <c r="B8" s="40" t="s">
        <v>45</v>
      </c>
      <c r="C8" s="20">
        <v>145</v>
      </c>
      <c r="D8" s="20"/>
      <c r="E8" s="20">
        <v>750</v>
      </c>
      <c r="F8" s="20">
        <v>750</v>
      </c>
      <c r="G8" s="24">
        <f t="shared" si="0"/>
        <v>100</v>
      </c>
      <c r="H8" s="20">
        <v>614</v>
      </c>
      <c r="I8" s="20">
        <v>614</v>
      </c>
      <c r="J8" s="22">
        <f t="shared" si="7"/>
        <v>100</v>
      </c>
      <c r="K8" s="23">
        <v>174</v>
      </c>
      <c r="L8" s="20"/>
      <c r="M8" s="22">
        <f>L8/K8*100</f>
        <v>0</v>
      </c>
      <c r="N8" s="20">
        <v>614</v>
      </c>
      <c r="O8" s="20"/>
      <c r="P8" s="20">
        <f t="shared" si="8"/>
        <v>0</v>
      </c>
      <c r="Q8" s="20"/>
      <c r="R8" s="20"/>
      <c r="S8" s="20">
        <v>662</v>
      </c>
      <c r="T8" s="20">
        <v>662</v>
      </c>
      <c r="U8" s="28">
        <f t="shared" si="1"/>
        <v>100</v>
      </c>
      <c r="V8" s="20"/>
      <c r="W8" s="23"/>
      <c r="X8" s="20"/>
      <c r="Y8" s="23">
        <v>363</v>
      </c>
      <c r="Z8" s="30">
        <v>363</v>
      </c>
      <c r="AA8" s="30">
        <v>50</v>
      </c>
      <c r="AB8" s="40" t="s">
        <v>45</v>
      </c>
      <c r="AC8" s="30">
        <v>450</v>
      </c>
      <c r="AD8" s="30"/>
      <c r="AE8" s="30"/>
      <c r="AF8" s="30">
        <v>147</v>
      </c>
      <c r="AG8" s="30">
        <v>450</v>
      </c>
      <c r="AH8" s="31">
        <v>25</v>
      </c>
      <c r="AI8" s="31">
        <v>25</v>
      </c>
      <c r="AJ8" s="31"/>
      <c r="AK8" s="31">
        <v>300</v>
      </c>
      <c r="AL8" s="32"/>
      <c r="AM8" s="32"/>
      <c r="AN8" s="32"/>
      <c r="AO8" s="32"/>
      <c r="AP8" s="32"/>
      <c r="AQ8" s="32"/>
      <c r="AR8" s="32"/>
      <c r="AS8" s="33"/>
      <c r="AT8" s="34">
        <v>1233</v>
      </c>
      <c r="AU8" s="31">
        <v>1033</v>
      </c>
      <c r="AV8" s="35">
        <f t="shared" si="3"/>
        <v>83.779399837794003</v>
      </c>
      <c r="AW8" s="34">
        <v>371</v>
      </c>
      <c r="AX8" s="34">
        <v>371</v>
      </c>
      <c r="AY8" s="34">
        <f t="shared" si="4"/>
        <v>100</v>
      </c>
      <c r="AZ8" s="34">
        <v>1400</v>
      </c>
      <c r="BA8" s="34">
        <v>1880</v>
      </c>
      <c r="BB8" s="34"/>
      <c r="BC8" s="34">
        <v>730</v>
      </c>
      <c r="BD8" s="36">
        <f t="shared" si="2"/>
        <v>134.28571428571428</v>
      </c>
      <c r="BE8" s="34">
        <v>2700</v>
      </c>
      <c r="BF8" s="34">
        <v>1000</v>
      </c>
      <c r="BG8" s="32">
        <f t="shared" si="5"/>
        <v>37.037037037037038</v>
      </c>
      <c r="BH8" s="34">
        <v>300</v>
      </c>
      <c r="BI8" s="37"/>
      <c r="BJ8" s="34">
        <v>450</v>
      </c>
      <c r="BK8" s="36">
        <f t="shared" si="6"/>
        <v>20.921963241436927</v>
      </c>
      <c r="BL8" s="34">
        <v>120</v>
      </c>
      <c r="BM8" s="38"/>
    </row>
    <row r="9" spans="1:65" s="39" customFormat="1" ht="21" customHeight="1" x14ac:dyDescent="0.35">
      <c r="A9" s="18">
        <v>5</v>
      </c>
      <c r="B9" s="40" t="s">
        <v>46</v>
      </c>
      <c r="C9" s="20">
        <v>350</v>
      </c>
      <c r="D9" s="20"/>
      <c r="E9" s="20">
        <v>1840</v>
      </c>
      <c r="F9" s="20">
        <v>1840</v>
      </c>
      <c r="G9" s="24">
        <f t="shared" si="0"/>
        <v>100</v>
      </c>
      <c r="H9" s="20">
        <v>1333</v>
      </c>
      <c r="I9" s="20">
        <v>1290</v>
      </c>
      <c r="J9" s="22">
        <f t="shared" si="7"/>
        <v>96.774193548387103</v>
      </c>
      <c r="K9" s="23">
        <v>360</v>
      </c>
      <c r="L9" s="20">
        <v>360</v>
      </c>
      <c r="M9" s="24">
        <f>L9/K9*100</f>
        <v>100</v>
      </c>
      <c r="N9" s="20">
        <v>1333</v>
      </c>
      <c r="O9" s="20"/>
      <c r="P9" s="20">
        <f t="shared" si="8"/>
        <v>0</v>
      </c>
      <c r="Q9" s="20">
        <v>20</v>
      </c>
      <c r="R9" s="20"/>
      <c r="S9" s="20">
        <v>1408</v>
      </c>
      <c r="T9" s="20">
        <v>1408</v>
      </c>
      <c r="U9" s="28">
        <f t="shared" si="1"/>
        <v>100</v>
      </c>
      <c r="V9" s="20"/>
      <c r="W9" s="23">
        <v>158</v>
      </c>
      <c r="X9" s="20">
        <v>158</v>
      </c>
      <c r="Y9" s="23">
        <v>166</v>
      </c>
      <c r="Z9" s="30">
        <v>166</v>
      </c>
      <c r="AA9" s="30">
        <v>455</v>
      </c>
      <c r="AB9" s="40" t="s">
        <v>46</v>
      </c>
      <c r="AC9" s="30">
        <v>1768</v>
      </c>
      <c r="AD9" s="30"/>
      <c r="AE9" s="30">
        <v>158</v>
      </c>
      <c r="AF9" s="30">
        <v>100</v>
      </c>
      <c r="AG9" s="30">
        <v>1310</v>
      </c>
      <c r="AH9" s="31"/>
      <c r="AI9" s="31"/>
      <c r="AJ9" s="31">
        <v>100</v>
      </c>
      <c r="AK9" s="31">
        <v>100</v>
      </c>
      <c r="AL9" s="32"/>
      <c r="AM9" s="32"/>
      <c r="AN9" s="32"/>
      <c r="AO9" s="32"/>
      <c r="AP9" s="32"/>
      <c r="AQ9" s="32"/>
      <c r="AR9" s="32"/>
      <c r="AS9" s="33"/>
      <c r="AT9" s="34">
        <v>1349</v>
      </c>
      <c r="AU9" s="31">
        <v>1349</v>
      </c>
      <c r="AV9" s="51">
        <f t="shared" si="3"/>
        <v>100</v>
      </c>
      <c r="AW9" s="34">
        <v>1000</v>
      </c>
      <c r="AX9" s="34">
        <v>610</v>
      </c>
      <c r="AY9" s="34">
        <f t="shared" si="4"/>
        <v>61</v>
      </c>
      <c r="AZ9" s="34">
        <v>3500</v>
      </c>
      <c r="BA9" s="34">
        <v>6613</v>
      </c>
      <c r="BB9" s="34">
        <v>1653</v>
      </c>
      <c r="BC9" s="34">
        <v>2400</v>
      </c>
      <c r="BD9" s="36">
        <f t="shared" si="2"/>
        <v>188.94285714285715</v>
      </c>
      <c r="BE9" s="34">
        <v>5000</v>
      </c>
      <c r="BF9" s="34"/>
      <c r="BG9" s="32">
        <f t="shared" si="5"/>
        <v>0</v>
      </c>
      <c r="BH9" s="34">
        <v>1000</v>
      </c>
      <c r="BI9" s="37"/>
      <c r="BJ9" s="34">
        <v>957</v>
      </c>
      <c r="BK9" s="36">
        <f t="shared" si="6"/>
        <v>26.362800417972831</v>
      </c>
      <c r="BL9" s="34"/>
      <c r="BM9" s="38"/>
    </row>
    <row r="10" spans="1:65" s="39" customFormat="1" ht="21" customHeight="1" x14ac:dyDescent="0.35">
      <c r="A10" s="18">
        <v>6</v>
      </c>
      <c r="B10" s="40" t="s">
        <v>47</v>
      </c>
      <c r="C10" s="20">
        <v>20</v>
      </c>
      <c r="D10" s="20"/>
      <c r="E10" s="20">
        <v>930</v>
      </c>
      <c r="F10" s="20">
        <v>930</v>
      </c>
      <c r="G10" s="24">
        <f t="shared" si="0"/>
        <v>100</v>
      </c>
      <c r="H10" s="20">
        <v>655</v>
      </c>
      <c r="I10" s="20">
        <v>655</v>
      </c>
      <c r="J10" s="22">
        <f t="shared" si="7"/>
        <v>100</v>
      </c>
      <c r="K10" s="23">
        <v>0</v>
      </c>
      <c r="L10" s="20"/>
      <c r="M10" s="22"/>
      <c r="N10" s="20">
        <v>655</v>
      </c>
      <c r="O10" s="20"/>
      <c r="P10" s="20">
        <f t="shared" si="8"/>
        <v>0</v>
      </c>
      <c r="Q10" s="20"/>
      <c r="R10" s="20">
        <v>153</v>
      </c>
      <c r="S10" s="20">
        <v>580</v>
      </c>
      <c r="T10" s="20">
        <v>580</v>
      </c>
      <c r="U10" s="28">
        <f t="shared" si="1"/>
        <v>100</v>
      </c>
      <c r="V10" s="20"/>
      <c r="W10" s="23"/>
      <c r="X10" s="20"/>
      <c r="Y10" s="23">
        <v>310</v>
      </c>
      <c r="Z10" s="30">
        <v>234</v>
      </c>
      <c r="AA10" s="30">
        <v>357</v>
      </c>
      <c r="AB10" s="40" t="s">
        <v>47</v>
      </c>
      <c r="AC10" s="30">
        <v>100</v>
      </c>
      <c r="AD10" s="30"/>
      <c r="AE10" s="30"/>
      <c r="AF10" s="30">
        <v>140</v>
      </c>
      <c r="AG10" s="30">
        <v>530</v>
      </c>
      <c r="AH10" s="31">
        <v>40</v>
      </c>
      <c r="AI10" s="31">
        <v>40</v>
      </c>
      <c r="AJ10" s="31"/>
      <c r="AK10" s="31">
        <v>140</v>
      </c>
      <c r="AL10" s="32"/>
      <c r="AM10" s="32"/>
      <c r="AN10" s="32"/>
      <c r="AO10" s="32"/>
      <c r="AP10" s="32"/>
      <c r="AQ10" s="32"/>
      <c r="AR10" s="32"/>
      <c r="AS10" s="33"/>
      <c r="AT10" s="34">
        <v>770</v>
      </c>
      <c r="AU10" s="31">
        <v>698</v>
      </c>
      <c r="AV10" s="35">
        <f t="shared" si="3"/>
        <v>90.649350649350652</v>
      </c>
      <c r="AW10" s="34">
        <v>310</v>
      </c>
      <c r="AX10" s="34">
        <v>183</v>
      </c>
      <c r="AY10" s="34">
        <f t="shared" si="4"/>
        <v>59.032258064516128</v>
      </c>
      <c r="AZ10" s="34">
        <v>5400</v>
      </c>
      <c r="BA10" s="34">
        <v>4715</v>
      </c>
      <c r="BB10" s="34">
        <v>4715</v>
      </c>
      <c r="BC10" s="34">
        <v>1002</v>
      </c>
      <c r="BD10" s="36">
        <f t="shared" si="2"/>
        <v>87.31481481481481</v>
      </c>
      <c r="BE10" s="34">
        <v>0</v>
      </c>
      <c r="BF10" s="34"/>
      <c r="BG10" s="32" t="e">
        <f t="shared" si="5"/>
        <v>#DIV/0!</v>
      </c>
      <c r="BH10" s="34">
        <v>300</v>
      </c>
      <c r="BI10" s="37"/>
      <c r="BJ10" s="34">
        <v>651</v>
      </c>
      <c r="BK10" s="36">
        <f t="shared" si="6"/>
        <v>25.89016897081413</v>
      </c>
      <c r="BL10" s="34"/>
      <c r="BM10" s="38"/>
    </row>
    <row r="11" spans="1:65" s="39" customFormat="1" ht="21" customHeight="1" x14ac:dyDescent="0.35">
      <c r="A11" s="100">
        <v>7</v>
      </c>
      <c r="B11" s="40" t="s">
        <v>48</v>
      </c>
      <c r="C11" s="101">
        <v>160</v>
      </c>
      <c r="D11" s="101"/>
      <c r="E11" s="101">
        <v>500</v>
      </c>
      <c r="F11" s="101">
        <v>500</v>
      </c>
      <c r="G11" s="28">
        <f t="shared" si="0"/>
        <v>100</v>
      </c>
      <c r="H11" s="101">
        <v>320</v>
      </c>
      <c r="I11" s="101">
        <v>320</v>
      </c>
      <c r="J11" s="42">
        <f t="shared" si="7"/>
        <v>100</v>
      </c>
      <c r="K11" s="102">
        <v>50</v>
      </c>
      <c r="L11" s="101">
        <v>50</v>
      </c>
      <c r="M11" s="28">
        <f t="shared" ref="M11:M16" si="9">L11/K11*100</f>
        <v>100</v>
      </c>
      <c r="N11" s="101">
        <v>320</v>
      </c>
      <c r="O11" s="101"/>
      <c r="P11" s="101">
        <f t="shared" si="8"/>
        <v>0</v>
      </c>
      <c r="Q11" s="101">
        <v>50</v>
      </c>
      <c r="R11" s="101">
        <v>35</v>
      </c>
      <c r="S11" s="101">
        <v>450</v>
      </c>
      <c r="T11" s="101">
        <v>450</v>
      </c>
      <c r="U11" s="28">
        <f t="shared" si="1"/>
        <v>100</v>
      </c>
      <c r="V11" s="101"/>
      <c r="W11" s="102">
        <v>90</v>
      </c>
      <c r="X11" s="101">
        <v>90</v>
      </c>
      <c r="Y11" s="102">
        <v>52</v>
      </c>
      <c r="Z11" s="41">
        <v>52</v>
      </c>
      <c r="AA11" s="41">
        <v>180</v>
      </c>
      <c r="AB11" s="40" t="s">
        <v>48</v>
      </c>
      <c r="AC11" s="30">
        <v>300</v>
      </c>
      <c r="AD11" s="30"/>
      <c r="AE11" s="30">
        <v>90</v>
      </c>
      <c r="AF11" s="30"/>
      <c r="AG11" s="30"/>
      <c r="AH11" s="31">
        <v>10</v>
      </c>
      <c r="AI11" s="31">
        <v>10</v>
      </c>
      <c r="AJ11" s="31"/>
      <c r="AK11" s="31"/>
      <c r="AL11" s="32"/>
      <c r="AM11" s="32"/>
      <c r="AN11" s="32"/>
      <c r="AO11" s="32"/>
      <c r="AP11" s="32"/>
      <c r="AQ11" s="32"/>
      <c r="AR11" s="32"/>
      <c r="AS11" s="33"/>
      <c r="AT11" s="34">
        <v>422</v>
      </c>
      <c r="AU11" s="31">
        <v>370</v>
      </c>
      <c r="AV11" s="35">
        <f t="shared" si="3"/>
        <v>87.677725118483409</v>
      </c>
      <c r="AW11" s="34">
        <v>258</v>
      </c>
      <c r="AX11" s="34">
        <v>350</v>
      </c>
      <c r="AY11" s="34">
        <f t="shared" si="4"/>
        <v>135.65891472868216</v>
      </c>
      <c r="AZ11" s="34">
        <v>750</v>
      </c>
      <c r="BA11" s="34">
        <v>1200</v>
      </c>
      <c r="BB11" s="34"/>
      <c r="BC11" s="34">
        <v>1200</v>
      </c>
      <c r="BD11" s="36">
        <f t="shared" si="2"/>
        <v>160</v>
      </c>
      <c r="BE11" s="34">
        <v>2660</v>
      </c>
      <c r="BF11" s="34"/>
      <c r="BG11" s="32">
        <f t="shared" si="5"/>
        <v>0</v>
      </c>
      <c r="BH11" s="34">
        <v>400</v>
      </c>
      <c r="BI11" s="37"/>
      <c r="BJ11" s="34">
        <v>436</v>
      </c>
      <c r="BK11" s="36">
        <f t="shared" si="6"/>
        <v>12.970183486238531</v>
      </c>
      <c r="BL11" s="34">
        <v>50</v>
      </c>
      <c r="BM11" s="38">
        <v>100</v>
      </c>
    </row>
    <row r="12" spans="1:65" s="39" customFormat="1" ht="21" customHeight="1" x14ac:dyDescent="0.35">
      <c r="A12" s="100">
        <v>8</v>
      </c>
      <c r="B12" s="40" t="s">
        <v>49</v>
      </c>
      <c r="C12" s="101">
        <v>271</v>
      </c>
      <c r="D12" s="101"/>
      <c r="E12" s="101">
        <v>1610</v>
      </c>
      <c r="F12" s="101">
        <v>1610</v>
      </c>
      <c r="G12" s="28">
        <f t="shared" si="0"/>
        <v>100</v>
      </c>
      <c r="H12" s="101">
        <v>1204</v>
      </c>
      <c r="I12" s="101">
        <v>482</v>
      </c>
      <c r="J12" s="42">
        <f t="shared" si="7"/>
        <v>40.033222591362126</v>
      </c>
      <c r="K12" s="102">
        <v>130</v>
      </c>
      <c r="L12" s="101">
        <v>130</v>
      </c>
      <c r="M12" s="28">
        <f t="shared" si="9"/>
        <v>100</v>
      </c>
      <c r="N12" s="101">
        <v>1204</v>
      </c>
      <c r="O12" s="101">
        <v>137</v>
      </c>
      <c r="P12" s="42">
        <f t="shared" si="8"/>
        <v>11.378737541528238</v>
      </c>
      <c r="Q12" s="42"/>
      <c r="R12" s="42"/>
      <c r="S12" s="101">
        <v>1250</v>
      </c>
      <c r="T12" s="101">
        <v>1250</v>
      </c>
      <c r="U12" s="28">
        <f t="shared" si="1"/>
        <v>100</v>
      </c>
      <c r="V12" s="101"/>
      <c r="W12" s="102">
        <v>349</v>
      </c>
      <c r="X12" s="101">
        <v>349</v>
      </c>
      <c r="Y12" s="102">
        <v>131</v>
      </c>
      <c r="Z12" s="41">
        <v>131</v>
      </c>
      <c r="AA12" s="41">
        <v>345</v>
      </c>
      <c r="AB12" s="40" t="s">
        <v>49</v>
      </c>
      <c r="AC12" s="30">
        <v>1250</v>
      </c>
      <c r="AD12" s="30"/>
      <c r="AE12" s="30">
        <v>349</v>
      </c>
      <c r="AF12" s="30"/>
      <c r="AG12" s="30"/>
      <c r="AH12" s="31">
        <v>50</v>
      </c>
      <c r="AI12" s="31">
        <v>50</v>
      </c>
      <c r="AJ12" s="31"/>
      <c r="AK12" s="31"/>
      <c r="AL12" s="34">
        <v>12</v>
      </c>
      <c r="AM12" s="34">
        <v>12</v>
      </c>
      <c r="AN12" s="34">
        <v>12</v>
      </c>
      <c r="AO12" s="34">
        <v>12</v>
      </c>
      <c r="AP12" s="34">
        <v>30</v>
      </c>
      <c r="AQ12" s="34">
        <v>30</v>
      </c>
      <c r="AR12" s="34">
        <v>2</v>
      </c>
      <c r="AS12" s="31">
        <v>2</v>
      </c>
      <c r="AT12" s="34">
        <v>1114</v>
      </c>
      <c r="AU12" s="31">
        <v>1114</v>
      </c>
      <c r="AV12" s="35">
        <f t="shared" si="3"/>
        <v>100</v>
      </c>
      <c r="AW12" s="34">
        <v>1366</v>
      </c>
      <c r="AX12" s="34">
        <v>534</v>
      </c>
      <c r="AY12" s="34">
        <f t="shared" si="4"/>
        <v>39.092240117130302</v>
      </c>
      <c r="AZ12" s="34">
        <v>4252</v>
      </c>
      <c r="BA12" s="34">
        <v>3529</v>
      </c>
      <c r="BB12" s="34">
        <v>1642</v>
      </c>
      <c r="BC12" s="34">
        <v>1113</v>
      </c>
      <c r="BD12" s="36">
        <f t="shared" si="2"/>
        <v>82.99623706491063</v>
      </c>
      <c r="BE12" s="34">
        <v>7085</v>
      </c>
      <c r="BF12" s="34">
        <v>2500</v>
      </c>
      <c r="BG12" s="32">
        <f t="shared" si="5"/>
        <v>35.285815102328868</v>
      </c>
      <c r="BH12" s="34">
        <v>1046</v>
      </c>
      <c r="BI12" s="37"/>
      <c r="BJ12" s="34">
        <v>1365</v>
      </c>
      <c r="BK12" s="36">
        <f t="shared" si="6"/>
        <v>13.029346993858272</v>
      </c>
      <c r="BL12" s="34">
        <v>100</v>
      </c>
      <c r="BM12" s="38"/>
    </row>
    <row r="13" spans="1:65" s="39" customFormat="1" ht="21" customHeight="1" x14ac:dyDescent="0.35">
      <c r="A13" s="100">
        <v>9</v>
      </c>
      <c r="B13" s="40" t="s">
        <v>50</v>
      </c>
      <c r="C13" s="101">
        <v>250</v>
      </c>
      <c r="D13" s="101"/>
      <c r="E13" s="101">
        <v>800</v>
      </c>
      <c r="F13" s="101">
        <v>800</v>
      </c>
      <c r="G13" s="28">
        <f t="shared" si="0"/>
        <v>100</v>
      </c>
      <c r="H13" s="101">
        <v>1309</v>
      </c>
      <c r="I13" s="101">
        <v>1150</v>
      </c>
      <c r="J13" s="42">
        <f t="shared" si="7"/>
        <v>87.853323147440804</v>
      </c>
      <c r="K13" s="102">
        <v>100</v>
      </c>
      <c r="L13" s="101"/>
      <c r="M13" s="42">
        <f t="shared" si="9"/>
        <v>0</v>
      </c>
      <c r="N13" s="101">
        <v>1309</v>
      </c>
      <c r="O13" s="101"/>
      <c r="P13" s="101">
        <f t="shared" si="8"/>
        <v>0</v>
      </c>
      <c r="Q13" s="101"/>
      <c r="R13" s="101"/>
      <c r="S13" s="101">
        <v>813</v>
      </c>
      <c r="T13" s="101">
        <v>1013</v>
      </c>
      <c r="U13" s="42">
        <f t="shared" si="1"/>
        <v>124.60024600246003</v>
      </c>
      <c r="V13" s="101"/>
      <c r="W13" s="102"/>
      <c r="X13" s="101"/>
      <c r="Y13" s="102">
        <v>388</v>
      </c>
      <c r="Z13" s="41">
        <v>188</v>
      </c>
      <c r="AA13" s="41">
        <v>54</v>
      </c>
      <c r="AB13" s="40" t="s">
        <v>50</v>
      </c>
      <c r="AC13" s="30">
        <v>1000</v>
      </c>
      <c r="AD13" s="30"/>
      <c r="AE13" s="30"/>
      <c r="AF13" s="30"/>
      <c r="AG13" s="30">
        <v>150</v>
      </c>
      <c r="AH13" s="31"/>
      <c r="AI13" s="31"/>
      <c r="AJ13" s="31">
        <v>200</v>
      </c>
      <c r="AK13" s="31">
        <v>200</v>
      </c>
      <c r="AL13" s="34"/>
      <c r="AM13" s="34"/>
      <c r="AN13" s="34"/>
      <c r="AO13" s="34"/>
      <c r="AP13" s="34"/>
      <c r="AQ13" s="34"/>
      <c r="AR13" s="34"/>
      <c r="AS13" s="31"/>
      <c r="AT13" s="34">
        <v>1507</v>
      </c>
      <c r="AU13" s="31">
        <v>1250</v>
      </c>
      <c r="AV13" s="35">
        <f t="shared" si="3"/>
        <v>82.946250829462514</v>
      </c>
      <c r="AW13" s="34">
        <v>549</v>
      </c>
      <c r="AX13" s="34">
        <v>600</v>
      </c>
      <c r="AY13" s="34">
        <f t="shared" si="4"/>
        <v>109.28961748633881</v>
      </c>
      <c r="AZ13" s="34">
        <v>4500</v>
      </c>
      <c r="BA13" s="34">
        <v>5150</v>
      </c>
      <c r="BB13" s="34"/>
      <c r="BC13" s="34"/>
      <c r="BD13" s="36">
        <f t="shared" si="2"/>
        <v>114.44444444444444</v>
      </c>
      <c r="BE13" s="34">
        <v>0</v>
      </c>
      <c r="BF13" s="34"/>
      <c r="BG13" s="32" t="e">
        <f t="shared" si="5"/>
        <v>#DIV/0!</v>
      </c>
      <c r="BH13" s="34">
        <v>305</v>
      </c>
      <c r="BI13" s="37"/>
      <c r="BJ13" s="34">
        <v>450</v>
      </c>
      <c r="BK13" s="36">
        <f t="shared" si="6"/>
        <v>44.911111111111111</v>
      </c>
      <c r="BL13" s="34">
        <v>200</v>
      </c>
      <c r="BM13" s="38"/>
    </row>
    <row r="14" spans="1:65" s="39" customFormat="1" ht="21" customHeight="1" x14ac:dyDescent="0.35">
      <c r="A14" s="100">
        <v>10</v>
      </c>
      <c r="B14" s="40" t="s">
        <v>51</v>
      </c>
      <c r="C14" s="101">
        <v>185</v>
      </c>
      <c r="D14" s="101"/>
      <c r="E14" s="101">
        <v>993</v>
      </c>
      <c r="F14" s="101">
        <v>993</v>
      </c>
      <c r="G14" s="42">
        <f t="shared" si="0"/>
        <v>100</v>
      </c>
      <c r="H14" s="101">
        <v>311</v>
      </c>
      <c r="I14" s="101">
        <v>311</v>
      </c>
      <c r="J14" s="42">
        <f t="shared" si="7"/>
        <v>100</v>
      </c>
      <c r="K14" s="102">
        <v>150</v>
      </c>
      <c r="L14" s="101">
        <v>150</v>
      </c>
      <c r="M14" s="28">
        <f t="shared" si="9"/>
        <v>100</v>
      </c>
      <c r="N14" s="101">
        <v>311</v>
      </c>
      <c r="O14" s="101">
        <v>311</v>
      </c>
      <c r="P14" s="101">
        <f t="shared" si="8"/>
        <v>100</v>
      </c>
      <c r="Q14" s="101"/>
      <c r="R14" s="101"/>
      <c r="S14" s="101">
        <v>854</v>
      </c>
      <c r="T14" s="101">
        <v>854</v>
      </c>
      <c r="U14" s="28">
        <f t="shared" si="1"/>
        <v>100</v>
      </c>
      <c r="V14" s="101"/>
      <c r="W14" s="102">
        <v>76</v>
      </c>
      <c r="X14" s="101">
        <v>76</v>
      </c>
      <c r="Y14" s="102">
        <v>63</v>
      </c>
      <c r="Z14" s="41">
        <v>63</v>
      </c>
      <c r="AA14" s="41">
        <v>160</v>
      </c>
      <c r="AB14" s="40" t="s">
        <v>51</v>
      </c>
      <c r="AC14" s="30">
        <v>760</v>
      </c>
      <c r="AD14" s="30"/>
      <c r="AE14" s="30">
        <v>76</v>
      </c>
      <c r="AF14" s="30">
        <v>40</v>
      </c>
      <c r="AG14" s="30"/>
      <c r="AH14" s="31"/>
      <c r="AI14" s="31"/>
      <c r="AJ14" s="31"/>
      <c r="AK14" s="31"/>
      <c r="AL14" s="32"/>
      <c r="AM14" s="32"/>
      <c r="AN14" s="32"/>
      <c r="AO14" s="32"/>
      <c r="AP14" s="32"/>
      <c r="AQ14" s="32"/>
      <c r="AR14" s="32"/>
      <c r="AS14" s="33"/>
      <c r="AT14" s="34">
        <v>563</v>
      </c>
      <c r="AU14" s="43">
        <v>563</v>
      </c>
      <c r="AV14" s="35">
        <f t="shared" si="3"/>
        <v>100</v>
      </c>
      <c r="AW14" s="34">
        <v>610</v>
      </c>
      <c r="AX14" s="34">
        <v>622</v>
      </c>
      <c r="AY14" s="34">
        <f t="shared" si="4"/>
        <v>101.9672131147541</v>
      </c>
      <c r="AZ14" s="34">
        <v>2280</v>
      </c>
      <c r="BA14" s="34">
        <v>1357</v>
      </c>
      <c r="BB14" s="34"/>
      <c r="BC14" s="34">
        <v>766</v>
      </c>
      <c r="BD14" s="36">
        <f t="shared" si="2"/>
        <v>59.517543859649123</v>
      </c>
      <c r="BE14" s="34">
        <v>3765</v>
      </c>
      <c r="BF14" s="34">
        <v>1920</v>
      </c>
      <c r="BG14" s="32">
        <f t="shared" si="5"/>
        <v>50.996015936254977</v>
      </c>
      <c r="BH14" s="34">
        <v>230</v>
      </c>
      <c r="BI14" s="37"/>
      <c r="BJ14" s="34">
        <v>588</v>
      </c>
      <c r="BK14" s="36">
        <f t="shared" si="6"/>
        <v>17.026014014628409</v>
      </c>
      <c r="BL14" s="34"/>
      <c r="BM14" s="38"/>
    </row>
    <row r="15" spans="1:65" s="39" customFormat="1" ht="21" customHeight="1" x14ac:dyDescent="0.35">
      <c r="A15" s="100">
        <v>11</v>
      </c>
      <c r="B15" s="40" t="s">
        <v>52</v>
      </c>
      <c r="C15" s="101">
        <v>300</v>
      </c>
      <c r="D15" s="101"/>
      <c r="E15" s="101">
        <v>1320</v>
      </c>
      <c r="F15" s="101">
        <v>1320</v>
      </c>
      <c r="G15" s="42">
        <f t="shared" si="0"/>
        <v>100</v>
      </c>
      <c r="H15" s="101">
        <v>3200</v>
      </c>
      <c r="I15" s="101">
        <v>1600</v>
      </c>
      <c r="J15" s="42">
        <f t="shared" si="7"/>
        <v>50</v>
      </c>
      <c r="K15" s="102">
        <v>500</v>
      </c>
      <c r="L15" s="101">
        <v>300</v>
      </c>
      <c r="M15" s="42">
        <f t="shared" si="9"/>
        <v>60</v>
      </c>
      <c r="N15" s="101">
        <v>3200</v>
      </c>
      <c r="O15" s="101"/>
      <c r="P15" s="101">
        <f t="shared" si="8"/>
        <v>0</v>
      </c>
      <c r="Q15" s="101"/>
      <c r="R15" s="101"/>
      <c r="S15" s="101">
        <v>1000</v>
      </c>
      <c r="T15" s="101">
        <v>1000</v>
      </c>
      <c r="U15" s="28">
        <f t="shared" si="1"/>
        <v>100</v>
      </c>
      <c r="V15" s="101"/>
      <c r="W15" s="102"/>
      <c r="X15" s="103"/>
      <c r="Y15" s="102">
        <v>453</v>
      </c>
      <c r="Z15" s="41">
        <v>453</v>
      </c>
      <c r="AA15" s="41">
        <v>450</v>
      </c>
      <c r="AB15" s="40" t="s">
        <v>52</v>
      </c>
      <c r="AC15" s="30">
        <v>1050</v>
      </c>
      <c r="AD15" s="30"/>
      <c r="AE15" s="30"/>
      <c r="AF15" s="30"/>
      <c r="AG15" s="30"/>
      <c r="AH15" s="31"/>
      <c r="AI15" s="31"/>
      <c r="AJ15" s="31"/>
      <c r="AK15" s="31"/>
      <c r="AL15" s="32"/>
      <c r="AM15" s="32"/>
      <c r="AN15" s="32"/>
      <c r="AO15" s="32"/>
      <c r="AP15" s="32"/>
      <c r="AQ15" s="32"/>
      <c r="AR15" s="32"/>
      <c r="AS15" s="33"/>
      <c r="AT15" s="34">
        <v>3543</v>
      </c>
      <c r="AU15" s="31">
        <v>3000</v>
      </c>
      <c r="AV15" s="35">
        <f t="shared" si="3"/>
        <v>84.67400508044031</v>
      </c>
      <c r="AW15" s="34">
        <v>694</v>
      </c>
      <c r="AX15" s="34">
        <v>800</v>
      </c>
      <c r="AY15" s="34">
        <f t="shared" si="4"/>
        <v>115.27377521613833</v>
      </c>
      <c r="AZ15" s="34">
        <v>3901</v>
      </c>
      <c r="BA15" s="34">
        <v>2600</v>
      </c>
      <c r="BB15" s="34">
        <v>500</v>
      </c>
      <c r="BC15" s="34">
        <v>2100</v>
      </c>
      <c r="BD15" s="36">
        <f t="shared" si="2"/>
        <v>66.64957703153037</v>
      </c>
      <c r="BE15" s="34">
        <v>2700</v>
      </c>
      <c r="BF15" s="34">
        <v>9500</v>
      </c>
      <c r="BG15" s="32">
        <f t="shared" si="5"/>
        <v>351.85185185185185</v>
      </c>
      <c r="BH15" s="34">
        <v>574</v>
      </c>
      <c r="BI15" s="37"/>
      <c r="BJ15" s="34">
        <v>706</v>
      </c>
      <c r="BK15" s="36">
        <f t="shared" si="6"/>
        <v>35.831647106434637</v>
      </c>
      <c r="BL15" s="34"/>
      <c r="BM15" s="38">
        <v>150</v>
      </c>
    </row>
    <row r="16" spans="1:65" s="39" customFormat="1" ht="21" customHeight="1" x14ac:dyDescent="0.35">
      <c r="A16" s="100">
        <v>12</v>
      </c>
      <c r="B16" s="40" t="s">
        <v>53</v>
      </c>
      <c r="C16" s="101">
        <v>270</v>
      </c>
      <c r="D16" s="101">
        <v>22</v>
      </c>
      <c r="E16" s="101">
        <v>2127</v>
      </c>
      <c r="F16" s="101">
        <v>2127</v>
      </c>
      <c r="G16" s="42">
        <f t="shared" si="0"/>
        <v>100</v>
      </c>
      <c r="H16" s="101">
        <v>1420</v>
      </c>
      <c r="I16" s="101">
        <v>1420</v>
      </c>
      <c r="J16" s="42">
        <f t="shared" si="7"/>
        <v>100</v>
      </c>
      <c r="K16" s="102">
        <v>216</v>
      </c>
      <c r="L16" s="101">
        <v>216</v>
      </c>
      <c r="M16" s="42">
        <f t="shared" si="9"/>
        <v>100</v>
      </c>
      <c r="N16" s="101">
        <v>1420</v>
      </c>
      <c r="O16" s="101">
        <v>1420</v>
      </c>
      <c r="P16" s="101">
        <f t="shared" si="8"/>
        <v>100</v>
      </c>
      <c r="Q16" s="101"/>
      <c r="R16" s="101"/>
      <c r="S16" s="101">
        <v>1527</v>
      </c>
      <c r="T16" s="101">
        <v>1527</v>
      </c>
      <c r="U16" s="28">
        <f t="shared" si="1"/>
        <v>100</v>
      </c>
      <c r="V16" s="101">
        <v>355</v>
      </c>
      <c r="W16" s="102">
        <v>200</v>
      </c>
      <c r="X16" s="101">
        <v>200</v>
      </c>
      <c r="Y16" s="102">
        <v>100</v>
      </c>
      <c r="Z16" s="41">
        <v>100</v>
      </c>
      <c r="AA16" s="41">
        <v>315</v>
      </c>
      <c r="AB16" s="40" t="s">
        <v>53</v>
      </c>
      <c r="AC16" s="30">
        <v>1610</v>
      </c>
      <c r="AD16" s="30">
        <v>355</v>
      </c>
      <c r="AE16" s="30"/>
      <c r="AF16" s="30"/>
      <c r="AG16" s="30">
        <v>1360</v>
      </c>
      <c r="AH16" s="31"/>
      <c r="AI16" s="31"/>
      <c r="AJ16" s="31">
        <v>100</v>
      </c>
      <c r="AK16" s="31">
        <v>100</v>
      </c>
      <c r="AL16" s="32"/>
      <c r="AM16" s="32"/>
      <c r="AN16" s="32"/>
      <c r="AO16" s="32"/>
      <c r="AP16" s="32"/>
      <c r="AQ16" s="32"/>
      <c r="AR16" s="32"/>
      <c r="AS16" s="33"/>
      <c r="AT16" s="34">
        <v>1662</v>
      </c>
      <c r="AU16" s="31">
        <v>1662</v>
      </c>
      <c r="AV16" s="35">
        <f t="shared" si="3"/>
        <v>100</v>
      </c>
      <c r="AW16" s="34">
        <v>800</v>
      </c>
      <c r="AX16" s="34">
        <v>702</v>
      </c>
      <c r="AY16" s="34">
        <f t="shared" si="4"/>
        <v>87.75</v>
      </c>
      <c r="AZ16" s="34">
        <v>4900</v>
      </c>
      <c r="BA16" s="34">
        <v>5542</v>
      </c>
      <c r="BB16" s="34">
        <v>2052</v>
      </c>
      <c r="BC16" s="34">
        <v>1565</v>
      </c>
      <c r="BD16" s="36">
        <f t="shared" si="2"/>
        <v>113.10204081632654</v>
      </c>
      <c r="BE16" s="34">
        <v>10250</v>
      </c>
      <c r="BF16" s="34">
        <v>2875</v>
      </c>
      <c r="BG16" s="32">
        <f t="shared" si="5"/>
        <v>28.04878048780488</v>
      </c>
      <c r="BH16" s="34">
        <v>1400</v>
      </c>
      <c r="BI16" s="37"/>
      <c r="BJ16" s="34">
        <v>1316</v>
      </c>
      <c r="BK16" s="36">
        <f t="shared" si="6"/>
        <v>19.675362799095005</v>
      </c>
      <c r="BL16" s="34"/>
      <c r="BM16" s="44">
        <v>140</v>
      </c>
    </row>
    <row r="17" spans="1:65" s="39" customFormat="1" ht="21" customHeight="1" x14ac:dyDescent="0.35">
      <c r="A17" s="100">
        <v>13</v>
      </c>
      <c r="B17" s="40" t="s">
        <v>54</v>
      </c>
      <c r="C17" s="101">
        <v>130</v>
      </c>
      <c r="D17" s="101"/>
      <c r="E17" s="101">
        <v>530</v>
      </c>
      <c r="F17" s="101">
        <v>530</v>
      </c>
      <c r="G17" s="42">
        <f t="shared" si="0"/>
        <v>100</v>
      </c>
      <c r="H17" s="101">
        <v>220</v>
      </c>
      <c r="I17" s="101">
        <v>220</v>
      </c>
      <c r="J17" s="42">
        <f t="shared" si="7"/>
        <v>100</v>
      </c>
      <c r="K17" s="102">
        <v>0</v>
      </c>
      <c r="L17" s="101"/>
      <c r="M17" s="42"/>
      <c r="N17" s="101">
        <v>220</v>
      </c>
      <c r="O17" s="101"/>
      <c r="P17" s="101">
        <f t="shared" si="8"/>
        <v>0</v>
      </c>
      <c r="Q17" s="101"/>
      <c r="R17" s="101"/>
      <c r="S17" s="101">
        <v>420</v>
      </c>
      <c r="T17" s="101">
        <v>420</v>
      </c>
      <c r="U17" s="28">
        <f t="shared" si="1"/>
        <v>100</v>
      </c>
      <c r="V17" s="101"/>
      <c r="W17" s="102"/>
      <c r="X17" s="104"/>
      <c r="Y17" s="102">
        <v>100</v>
      </c>
      <c r="Z17" s="41">
        <v>100</v>
      </c>
      <c r="AA17" s="41">
        <v>150</v>
      </c>
      <c r="AB17" s="40" t="s">
        <v>54</v>
      </c>
      <c r="AC17" s="30">
        <v>350</v>
      </c>
      <c r="AD17" s="30"/>
      <c r="AE17" s="30"/>
      <c r="AF17" s="30"/>
      <c r="AG17" s="30">
        <v>350</v>
      </c>
      <c r="AH17" s="31">
        <v>10</v>
      </c>
      <c r="AI17" s="31">
        <v>10</v>
      </c>
      <c r="AJ17" s="31"/>
      <c r="AK17" s="31"/>
      <c r="AL17" s="32"/>
      <c r="AM17" s="32"/>
      <c r="AN17" s="32"/>
      <c r="AO17" s="32"/>
      <c r="AP17" s="32"/>
      <c r="AQ17" s="32"/>
      <c r="AR17" s="32"/>
      <c r="AS17" s="33"/>
      <c r="AT17" s="34">
        <v>220</v>
      </c>
      <c r="AU17" s="31">
        <v>220</v>
      </c>
      <c r="AV17" s="35">
        <f t="shared" si="3"/>
        <v>100</v>
      </c>
      <c r="AW17" s="34">
        <v>210</v>
      </c>
      <c r="AX17" s="34">
        <v>200</v>
      </c>
      <c r="AY17" s="34">
        <f t="shared" si="4"/>
        <v>95.238095238095227</v>
      </c>
      <c r="AZ17" s="34">
        <v>2500</v>
      </c>
      <c r="BA17" s="34">
        <v>2700</v>
      </c>
      <c r="BB17" s="34"/>
      <c r="BC17" s="34">
        <v>1000</v>
      </c>
      <c r="BD17" s="36">
        <f t="shared" si="2"/>
        <v>108</v>
      </c>
      <c r="BE17" s="34">
        <v>0</v>
      </c>
      <c r="BF17" s="34">
        <v>1000</v>
      </c>
      <c r="BG17" s="32" t="e">
        <f t="shared" si="5"/>
        <v>#DIV/0!</v>
      </c>
      <c r="BH17" s="34">
        <v>400</v>
      </c>
      <c r="BI17" s="37"/>
      <c r="BJ17" s="34">
        <v>254</v>
      </c>
      <c r="BK17" s="36">
        <f t="shared" si="6"/>
        <v>45.013320703333136</v>
      </c>
      <c r="BL17" s="34"/>
      <c r="BM17" s="38"/>
    </row>
    <row r="18" spans="1:65" s="39" customFormat="1" ht="21" customHeight="1" x14ac:dyDescent="0.35">
      <c r="A18" s="100">
        <v>14</v>
      </c>
      <c r="B18" s="40" t="s">
        <v>55</v>
      </c>
      <c r="C18" s="101"/>
      <c r="D18" s="101"/>
      <c r="E18" s="101">
        <v>1171</v>
      </c>
      <c r="F18" s="101">
        <v>1171</v>
      </c>
      <c r="G18" s="42">
        <f t="shared" si="0"/>
        <v>100</v>
      </c>
      <c r="H18" s="101">
        <v>2846</v>
      </c>
      <c r="I18" s="101">
        <v>1423</v>
      </c>
      <c r="J18" s="42">
        <f t="shared" si="7"/>
        <v>50</v>
      </c>
      <c r="K18" s="102">
        <v>367</v>
      </c>
      <c r="L18" s="101"/>
      <c r="M18" s="42">
        <f>L18/K18*100</f>
        <v>0</v>
      </c>
      <c r="N18" s="101">
        <v>2846</v>
      </c>
      <c r="O18" s="101"/>
      <c r="P18" s="101">
        <f t="shared" si="8"/>
        <v>0</v>
      </c>
      <c r="Q18" s="101"/>
      <c r="R18" s="101"/>
      <c r="S18" s="101">
        <v>971</v>
      </c>
      <c r="T18" s="101">
        <v>971</v>
      </c>
      <c r="U18" s="28">
        <f t="shared" si="1"/>
        <v>100</v>
      </c>
      <c r="V18" s="101"/>
      <c r="W18" s="102"/>
      <c r="X18" s="104"/>
      <c r="Y18" s="102">
        <v>200</v>
      </c>
      <c r="Z18" s="41">
        <v>200</v>
      </c>
      <c r="AA18" s="41">
        <v>260</v>
      </c>
      <c r="AB18" s="40" t="s">
        <v>55</v>
      </c>
      <c r="AC18" s="30">
        <v>450</v>
      </c>
      <c r="AD18" s="30"/>
      <c r="AE18" s="30"/>
      <c r="AF18" s="30">
        <v>44</v>
      </c>
      <c r="AG18" s="30">
        <v>320</v>
      </c>
      <c r="AH18" s="31"/>
      <c r="AI18" s="31"/>
      <c r="AJ18" s="31"/>
      <c r="AK18" s="31"/>
      <c r="AL18" s="32"/>
      <c r="AM18" s="32"/>
      <c r="AN18" s="32"/>
      <c r="AO18" s="32"/>
      <c r="AP18" s="32"/>
      <c r="AQ18" s="32"/>
      <c r="AR18" s="32"/>
      <c r="AS18" s="33"/>
      <c r="AT18" s="34">
        <v>3056</v>
      </c>
      <c r="AU18" s="31">
        <v>2950</v>
      </c>
      <c r="AV18" s="35">
        <f t="shared" si="3"/>
        <v>96.531413612565444</v>
      </c>
      <c r="AW18" s="34">
        <v>300</v>
      </c>
      <c r="AX18" s="34">
        <v>362</v>
      </c>
      <c r="AY18" s="34">
        <f t="shared" si="4"/>
        <v>120.66666666666667</v>
      </c>
      <c r="AZ18" s="34">
        <v>1000</v>
      </c>
      <c r="BA18" s="34">
        <v>1513</v>
      </c>
      <c r="BB18" s="34"/>
      <c r="BC18" s="34">
        <v>513</v>
      </c>
      <c r="BD18" s="36">
        <f t="shared" si="2"/>
        <v>151.29999999999998</v>
      </c>
      <c r="BE18" s="34">
        <v>2620</v>
      </c>
      <c r="BF18" s="34">
        <v>1100</v>
      </c>
      <c r="BG18" s="32">
        <f t="shared" si="5"/>
        <v>41.984732824427482</v>
      </c>
      <c r="BH18" s="34">
        <v>315</v>
      </c>
      <c r="BI18" s="37"/>
      <c r="BJ18" s="34">
        <v>380</v>
      </c>
      <c r="BK18" s="36">
        <f t="shared" si="6"/>
        <v>21.741899485555997</v>
      </c>
      <c r="BL18" s="34">
        <v>70</v>
      </c>
      <c r="BM18" s="38"/>
    </row>
    <row r="19" spans="1:65" s="39" customFormat="1" ht="21" customHeight="1" x14ac:dyDescent="0.35">
      <c r="A19" s="18">
        <v>15</v>
      </c>
      <c r="B19" s="40" t="s">
        <v>56</v>
      </c>
      <c r="C19" s="20">
        <v>18</v>
      </c>
      <c r="D19" s="20"/>
      <c r="E19" s="20">
        <v>310</v>
      </c>
      <c r="F19" s="20">
        <v>195</v>
      </c>
      <c r="G19" s="22">
        <f t="shared" si="0"/>
        <v>62.903225806451616</v>
      </c>
      <c r="H19" s="20">
        <v>298</v>
      </c>
      <c r="I19" s="20">
        <v>143</v>
      </c>
      <c r="J19" s="22">
        <f t="shared" si="7"/>
        <v>47.986577181208048</v>
      </c>
      <c r="K19" s="23">
        <v>65</v>
      </c>
      <c r="L19" s="20">
        <v>65</v>
      </c>
      <c r="M19" s="24">
        <f>L19/K19*100</f>
        <v>100</v>
      </c>
      <c r="N19" s="20">
        <v>298</v>
      </c>
      <c r="O19" s="20"/>
      <c r="P19" s="20">
        <f t="shared" si="8"/>
        <v>0</v>
      </c>
      <c r="Q19" s="20"/>
      <c r="R19" s="20"/>
      <c r="S19" s="20">
        <v>354</v>
      </c>
      <c r="T19" s="20">
        <v>354</v>
      </c>
      <c r="U19" s="28">
        <f t="shared" si="1"/>
        <v>100</v>
      </c>
      <c r="V19" s="20"/>
      <c r="W19" s="23"/>
      <c r="X19" s="45"/>
      <c r="Y19" s="23">
        <v>35</v>
      </c>
      <c r="Z19" s="30">
        <v>35</v>
      </c>
      <c r="AA19" s="30">
        <v>13</v>
      </c>
      <c r="AB19" s="40" t="s">
        <v>56</v>
      </c>
      <c r="AC19" s="30">
        <v>278</v>
      </c>
      <c r="AD19" s="30"/>
      <c r="AE19" s="30"/>
      <c r="AF19" s="30"/>
      <c r="AG19" s="30"/>
      <c r="AH19" s="46"/>
      <c r="AI19" s="46"/>
      <c r="AJ19" s="46"/>
      <c r="AK19" s="46"/>
      <c r="AL19" s="32"/>
      <c r="AM19" s="32"/>
      <c r="AN19" s="32"/>
      <c r="AO19" s="32"/>
      <c r="AP19" s="32"/>
      <c r="AQ19" s="32"/>
      <c r="AR19" s="32"/>
      <c r="AS19" s="33"/>
      <c r="AT19" s="34">
        <v>295</v>
      </c>
      <c r="AU19" s="31">
        <v>240</v>
      </c>
      <c r="AV19" s="35">
        <f t="shared" si="3"/>
        <v>81.355932203389841</v>
      </c>
      <c r="AW19" s="34">
        <v>260</v>
      </c>
      <c r="AX19" s="34">
        <v>127</v>
      </c>
      <c r="AY19" s="34">
        <f t="shared" si="4"/>
        <v>48.846153846153847</v>
      </c>
      <c r="AZ19" s="34">
        <v>350</v>
      </c>
      <c r="BA19" s="34"/>
      <c r="BB19" s="34"/>
      <c r="BC19" s="34"/>
      <c r="BD19" s="36">
        <f t="shared" si="2"/>
        <v>0</v>
      </c>
      <c r="BE19" s="34">
        <v>2620</v>
      </c>
      <c r="BF19" s="34">
        <v>2720</v>
      </c>
      <c r="BG19" s="32">
        <f t="shared" si="5"/>
        <v>103.81679389312977</v>
      </c>
      <c r="BH19" s="34">
        <v>300</v>
      </c>
      <c r="BI19" s="37"/>
      <c r="BJ19" s="34">
        <v>257</v>
      </c>
      <c r="BK19" s="36">
        <f t="shared" si="6"/>
        <v>16.547482519528391</v>
      </c>
      <c r="BL19" s="34"/>
      <c r="BM19" s="38"/>
    </row>
    <row r="20" spans="1:65" s="39" customFormat="1" ht="21" customHeight="1" x14ac:dyDescent="0.35">
      <c r="A20" s="18">
        <v>16</v>
      </c>
      <c r="B20" s="40" t="s">
        <v>57</v>
      </c>
      <c r="C20" s="20"/>
      <c r="D20" s="20"/>
      <c r="E20" s="20">
        <v>200</v>
      </c>
      <c r="F20" s="20">
        <v>200</v>
      </c>
      <c r="G20" s="22">
        <f t="shared" si="0"/>
        <v>100</v>
      </c>
      <c r="H20" s="20">
        <v>280</v>
      </c>
      <c r="I20" s="20">
        <v>192</v>
      </c>
      <c r="J20" s="22">
        <f t="shared" si="7"/>
        <v>68.571428571428569</v>
      </c>
      <c r="K20" s="23">
        <v>0</v>
      </c>
      <c r="L20" s="20"/>
      <c r="M20" s="22"/>
      <c r="N20" s="20">
        <v>280</v>
      </c>
      <c r="O20" s="20"/>
      <c r="P20" s="20">
        <f t="shared" si="8"/>
        <v>0</v>
      </c>
      <c r="Q20" s="20"/>
      <c r="R20" s="20"/>
      <c r="S20" s="20">
        <v>130</v>
      </c>
      <c r="T20" s="20">
        <v>130</v>
      </c>
      <c r="U20" s="28">
        <f t="shared" si="1"/>
        <v>100</v>
      </c>
      <c r="V20" s="20"/>
      <c r="W20" s="23"/>
      <c r="X20" s="45"/>
      <c r="Y20" s="23">
        <v>92</v>
      </c>
      <c r="Z20" s="30">
        <v>92</v>
      </c>
      <c r="AA20" s="30"/>
      <c r="AB20" s="40" t="s">
        <v>57</v>
      </c>
      <c r="AC20" s="30"/>
      <c r="AD20" s="30"/>
      <c r="AE20" s="30"/>
      <c r="AF20" s="30"/>
      <c r="AG20" s="30"/>
      <c r="AH20" s="46"/>
      <c r="AI20" s="46"/>
      <c r="AJ20" s="46"/>
      <c r="AK20" s="46"/>
      <c r="AL20" s="32"/>
      <c r="AM20" s="32"/>
      <c r="AN20" s="32"/>
      <c r="AO20" s="32"/>
      <c r="AP20" s="32"/>
      <c r="AQ20" s="32"/>
      <c r="AR20" s="32"/>
      <c r="AS20" s="33"/>
      <c r="AT20" s="34">
        <v>372</v>
      </c>
      <c r="AU20" s="47">
        <v>280</v>
      </c>
      <c r="AV20" s="35">
        <f t="shared" si="3"/>
        <v>75.268817204301072</v>
      </c>
      <c r="AW20" s="34">
        <v>108</v>
      </c>
      <c r="AX20" s="34">
        <v>131</v>
      </c>
      <c r="AY20" s="34">
        <f t="shared" si="4"/>
        <v>121.2962962962963</v>
      </c>
      <c r="AZ20" s="34"/>
      <c r="BA20" s="34"/>
      <c r="BB20" s="34"/>
      <c r="BC20" s="34"/>
      <c r="BD20" s="36" t="e">
        <f t="shared" si="2"/>
        <v>#DIV/0!</v>
      </c>
      <c r="BE20" s="34">
        <v>2358</v>
      </c>
      <c r="BF20" s="34">
        <v>1310</v>
      </c>
      <c r="BG20" s="32">
        <f t="shared" si="5"/>
        <v>55.555555555555557</v>
      </c>
      <c r="BH20" s="34">
        <v>100</v>
      </c>
      <c r="BI20" s="37"/>
      <c r="BJ20" s="34">
        <v>135</v>
      </c>
      <c r="BK20" s="36">
        <f t="shared" si="6"/>
        <v>17.499498746867165</v>
      </c>
      <c r="BL20" s="34"/>
      <c r="BM20" s="38"/>
    </row>
    <row r="21" spans="1:65" s="39" customFormat="1" ht="21" customHeight="1" x14ac:dyDescent="0.35">
      <c r="A21" s="18">
        <v>17</v>
      </c>
      <c r="B21" s="40" t="s">
        <v>58</v>
      </c>
      <c r="C21" s="20"/>
      <c r="D21" s="20"/>
      <c r="E21" s="20">
        <v>330</v>
      </c>
      <c r="F21" s="20">
        <v>200</v>
      </c>
      <c r="G21" s="22">
        <f t="shared" si="0"/>
        <v>60.606060606060609</v>
      </c>
      <c r="H21" s="20">
        <v>569</v>
      </c>
      <c r="I21" s="20"/>
      <c r="J21" s="22">
        <f t="shared" si="7"/>
        <v>0</v>
      </c>
      <c r="K21" s="23">
        <v>0</v>
      </c>
      <c r="L21" s="20"/>
      <c r="M21" s="22"/>
      <c r="N21" s="20">
        <v>569</v>
      </c>
      <c r="O21" s="20"/>
      <c r="P21" s="20">
        <f t="shared" si="8"/>
        <v>0</v>
      </c>
      <c r="Q21" s="20"/>
      <c r="R21" s="20"/>
      <c r="S21" s="20">
        <v>60</v>
      </c>
      <c r="T21" s="20">
        <v>100</v>
      </c>
      <c r="U21" s="42">
        <f t="shared" si="1"/>
        <v>166.66666666666669</v>
      </c>
      <c r="V21" s="20"/>
      <c r="W21" s="23"/>
      <c r="X21" s="45"/>
      <c r="Y21" s="23">
        <v>0</v>
      </c>
      <c r="Z21" s="30"/>
      <c r="AA21" s="30"/>
      <c r="AB21" s="40" t="s">
        <v>58</v>
      </c>
      <c r="AC21" s="30"/>
      <c r="AD21" s="30"/>
      <c r="AE21" s="30"/>
      <c r="AF21" s="30"/>
      <c r="AG21" s="30"/>
      <c r="AH21" s="31">
        <v>100</v>
      </c>
      <c r="AI21" s="31">
        <v>100</v>
      </c>
      <c r="AJ21" s="46"/>
      <c r="AK21" s="46"/>
      <c r="AL21" s="32"/>
      <c r="AM21" s="32"/>
      <c r="AN21" s="32"/>
      <c r="AO21" s="32"/>
      <c r="AP21" s="32"/>
      <c r="AQ21" s="32"/>
      <c r="AR21" s="32"/>
      <c r="AS21" s="33"/>
      <c r="AT21" s="34">
        <v>733</v>
      </c>
      <c r="AU21" s="47">
        <v>733</v>
      </c>
      <c r="AV21" s="35">
        <f t="shared" si="3"/>
        <v>100</v>
      </c>
      <c r="AW21" s="34"/>
      <c r="AX21" s="34"/>
      <c r="AY21" s="34" t="e">
        <f t="shared" si="4"/>
        <v>#DIV/0!</v>
      </c>
      <c r="AZ21" s="34"/>
      <c r="BA21" s="34"/>
      <c r="BB21" s="34"/>
      <c r="BC21" s="34"/>
      <c r="BD21" s="36" t="e">
        <f t="shared" si="2"/>
        <v>#DIV/0!</v>
      </c>
      <c r="BE21" s="34">
        <v>0</v>
      </c>
      <c r="BF21" s="34"/>
      <c r="BG21" s="32" t="e">
        <f t="shared" si="5"/>
        <v>#DIV/0!</v>
      </c>
      <c r="BH21" s="34"/>
      <c r="BI21" s="37"/>
      <c r="BJ21" s="34"/>
      <c r="BK21" s="36" t="e">
        <f t="shared" si="6"/>
        <v>#DIV/0!</v>
      </c>
      <c r="BL21" s="34"/>
      <c r="BM21" s="38"/>
    </row>
    <row r="22" spans="1:65" s="39" customFormat="1" ht="21" customHeight="1" x14ac:dyDescent="0.35">
      <c r="A22" s="18">
        <v>18</v>
      </c>
      <c r="B22" s="40" t="s">
        <v>59</v>
      </c>
      <c r="C22" s="20"/>
      <c r="D22" s="20"/>
      <c r="E22" s="20">
        <v>257</v>
      </c>
      <c r="F22" s="20">
        <v>257</v>
      </c>
      <c r="G22" s="24">
        <f t="shared" si="0"/>
        <v>100</v>
      </c>
      <c r="H22" s="20">
        <v>1605</v>
      </c>
      <c r="I22" s="20">
        <v>500</v>
      </c>
      <c r="J22" s="22">
        <f t="shared" si="7"/>
        <v>31.15264797507788</v>
      </c>
      <c r="K22" s="23">
        <v>0</v>
      </c>
      <c r="L22" s="20"/>
      <c r="M22" s="22"/>
      <c r="N22" s="20">
        <v>1605</v>
      </c>
      <c r="O22" s="20"/>
      <c r="P22" s="20">
        <f t="shared" si="8"/>
        <v>0</v>
      </c>
      <c r="Q22" s="20"/>
      <c r="R22" s="20"/>
      <c r="S22" s="20">
        <v>200</v>
      </c>
      <c r="T22" s="20">
        <v>200</v>
      </c>
      <c r="U22" s="28">
        <f t="shared" si="1"/>
        <v>100</v>
      </c>
      <c r="V22" s="20"/>
      <c r="W22" s="23"/>
      <c r="X22" s="45"/>
      <c r="Y22" s="23">
        <v>70</v>
      </c>
      <c r="Z22" s="30">
        <v>70</v>
      </c>
      <c r="AA22" s="30">
        <v>100</v>
      </c>
      <c r="AB22" s="40" t="s">
        <v>59</v>
      </c>
      <c r="AC22" s="30"/>
      <c r="AD22" s="30"/>
      <c r="AE22" s="30"/>
      <c r="AF22" s="30"/>
      <c r="AG22" s="30"/>
      <c r="AH22" s="46"/>
      <c r="AI22" s="46"/>
      <c r="AJ22" s="46"/>
      <c r="AK22" s="46"/>
      <c r="AL22" s="32"/>
      <c r="AM22" s="32"/>
      <c r="AN22" s="32"/>
      <c r="AO22" s="32"/>
      <c r="AP22" s="32"/>
      <c r="AQ22" s="32"/>
      <c r="AR22" s="32"/>
      <c r="AS22" s="33"/>
      <c r="AT22" s="34">
        <v>1763</v>
      </c>
      <c r="AU22" s="47">
        <v>1693</v>
      </c>
      <c r="AV22" s="35">
        <f t="shared" si="3"/>
        <v>96.029495178672718</v>
      </c>
      <c r="AW22" s="34">
        <v>360</v>
      </c>
      <c r="AX22" s="34">
        <v>770</v>
      </c>
      <c r="AY22" s="34">
        <f t="shared" si="4"/>
        <v>213.88888888888889</v>
      </c>
      <c r="AZ22" s="34">
        <v>1500</v>
      </c>
      <c r="BA22" s="34">
        <v>490</v>
      </c>
      <c r="BB22" s="34">
        <v>490</v>
      </c>
      <c r="BC22" s="34"/>
      <c r="BD22" s="36">
        <f t="shared" si="2"/>
        <v>32.666666666666664</v>
      </c>
      <c r="BE22" s="34">
        <v>0</v>
      </c>
      <c r="BF22" s="34"/>
      <c r="BG22" s="32" t="e">
        <f t="shared" si="5"/>
        <v>#DIV/0!</v>
      </c>
      <c r="BH22" s="34">
        <v>100</v>
      </c>
      <c r="BI22" s="37"/>
      <c r="BJ22" s="34">
        <v>217</v>
      </c>
      <c r="BK22" s="36">
        <f t="shared" si="6"/>
        <v>23.645161290322584</v>
      </c>
      <c r="BL22" s="34"/>
      <c r="BM22" s="38"/>
    </row>
    <row r="23" spans="1:65" s="39" customFormat="1" ht="21" customHeight="1" x14ac:dyDescent="0.35">
      <c r="A23" s="18">
        <v>20</v>
      </c>
      <c r="B23" s="40" t="s">
        <v>60</v>
      </c>
      <c r="C23" s="20">
        <v>170</v>
      </c>
      <c r="D23" s="20"/>
      <c r="E23" s="20">
        <v>1080</v>
      </c>
      <c r="F23" s="20">
        <v>905</v>
      </c>
      <c r="G23" s="22">
        <f t="shared" si="0"/>
        <v>83.796296296296291</v>
      </c>
      <c r="H23" s="20">
        <v>1114</v>
      </c>
      <c r="I23" s="20">
        <v>21</v>
      </c>
      <c r="J23" s="22">
        <f t="shared" si="7"/>
        <v>1.8850987432675044</v>
      </c>
      <c r="K23" s="23">
        <v>146</v>
      </c>
      <c r="L23" s="20">
        <v>107</v>
      </c>
      <c r="M23" s="22">
        <f>L23/K23*100</f>
        <v>73.287671232876718</v>
      </c>
      <c r="N23" s="20">
        <v>1114</v>
      </c>
      <c r="O23" s="20"/>
      <c r="P23" s="20">
        <f t="shared" si="8"/>
        <v>0</v>
      </c>
      <c r="Q23" s="20"/>
      <c r="R23" s="20"/>
      <c r="S23" s="20">
        <v>833</v>
      </c>
      <c r="T23" s="20">
        <v>833</v>
      </c>
      <c r="U23" s="28">
        <f t="shared" si="1"/>
        <v>100</v>
      </c>
      <c r="V23" s="20"/>
      <c r="W23" s="23">
        <v>67</v>
      </c>
      <c r="X23" s="21">
        <v>67</v>
      </c>
      <c r="Y23" s="23">
        <v>305</v>
      </c>
      <c r="Z23" s="30">
        <v>305</v>
      </c>
      <c r="AA23" s="30">
        <v>604</v>
      </c>
      <c r="AB23" s="40" t="s">
        <v>60</v>
      </c>
      <c r="AC23" s="30">
        <v>1249</v>
      </c>
      <c r="AD23" s="30"/>
      <c r="AE23" s="30">
        <v>67</v>
      </c>
      <c r="AF23" s="30">
        <v>305</v>
      </c>
      <c r="AG23" s="30">
        <v>1383</v>
      </c>
      <c r="AH23" s="46"/>
      <c r="AI23" s="46"/>
      <c r="AJ23" s="46"/>
      <c r="AK23" s="46"/>
      <c r="AL23" s="32"/>
      <c r="AM23" s="32"/>
      <c r="AN23" s="32"/>
      <c r="AO23" s="32"/>
      <c r="AP23" s="32"/>
      <c r="AQ23" s="32"/>
      <c r="AR23" s="32"/>
      <c r="AS23" s="33"/>
      <c r="AT23" s="34">
        <v>1419</v>
      </c>
      <c r="AU23" s="47">
        <v>570</v>
      </c>
      <c r="AV23" s="35">
        <f t="shared" si="3"/>
        <v>40.169133192389005</v>
      </c>
      <c r="AW23" s="34">
        <v>370</v>
      </c>
      <c r="AX23" s="34">
        <v>421</v>
      </c>
      <c r="AY23" s="34">
        <f t="shared" si="4"/>
        <v>113.78378378378378</v>
      </c>
      <c r="AZ23" s="34">
        <v>4500</v>
      </c>
      <c r="BA23" s="34">
        <v>3076</v>
      </c>
      <c r="BB23" s="34"/>
      <c r="BC23" s="34"/>
      <c r="BD23" s="36">
        <f t="shared" si="2"/>
        <v>68.355555555555554</v>
      </c>
      <c r="BE23" s="34">
        <v>1625</v>
      </c>
      <c r="BF23" s="34"/>
      <c r="BG23" s="32">
        <f t="shared" si="5"/>
        <v>0</v>
      </c>
      <c r="BH23" s="34">
        <v>60</v>
      </c>
      <c r="BI23" s="37"/>
      <c r="BJ23" s="34">
        <v>415</v>
      </c>
      <c r="BK23" s="36">
        <f t="shared" si="6"/>
        <v>29.76602409638555</v>
      </c>
      <c r="BL23" s="34"/>
      <c r="BM23" s="38"/>
    </row>
    <row r="24" spans="1:65" s="39" customFormat="1" ht="21" customHeight="1" x14ac:dyDescent="0.35">
      <c r="A24" s="18">
        <v>21</v>
      </c>
      <c r="B24" s="40" t="s">
        <v>61</v>
      </c>
      <c r="C24" s="20"/>
      <c r="D24" s="27"/>
      <c r="E24" s="27"/>
      <c r="F24" s="27"/>
      <c r="G24" s="22"/>
      <c r="H24" s="27">
        <v>0</v>
      </c>
      <c r="I24" s="27"/>
      <c r="J24" s="22"/>
      <c r="K24" s="138"/>
      <c r="L24" s="27"/>
      <c r="M24" s="22"/>
      <c r="N24" s="27">
        <v>0</v>
      </c>
      <c r="O24" s="27"/>
      <c r="P24" s="20"/>
      <c r="Q24" s="27"/>
      <c r="R24" s="27"/>
      <c r="S24" s="27"/>
      <c r="T24" s="27"/>
      <c r="U24" s="42" t="e">
        <f t="shared" si="1"/>
        <v>#DIV/0!</v>
      </c>
      <c r="V24" s="27"/>
      <c r="W24" s="138"/>
      <c r="X24" s="48"/>
      <c r="Y24" s="138">
        <v>95</v>
      </c>
      <c r="Z24" s="49">
        <v>95</v>
      </c>
      <c r="AA24" s="49"/>
      <c r="AB24" s="40" t="s">
        <v>61</v>
      </c>
      <c r="AC24" s="49"/>
      <c r="AD24" s="49"/>
      <c r="AE24" s="49"/>
      <c r="AF24" s="49"/>
      <c r="AG24" s="49"/>
      <c r="AH24" s="50"/>
      <c r="AI24" s="50"/>
      <c r="AJ24" s="50"/>
      <c r="AK24" s="50"/>
      <c r="AL24" s="32"/>
      <c r="AM24" s="32"/>
      <c r="AN24" s="32"/>
      <c r="AO24" s="32"/>
      <c r="AP24" s="32"/>
      <c r="AQ24" s="32"/>
      <c r="AR24" s="32"/>
      <c r="AS24" s="33"/>
      <c r="AT24" s="34">
        <v>117</v>
      </c>
      <c r="AU24" s="47"/>
      <c r="AV24" s="35">
        <f t="shared" si="3"/>
        <v>0</v>
      </c>
      <c r="AW24" s="34"/>
      <c r="AX24" s="34"/>
      <c r="AY24" s="34" t="e">
        <f t="shared" si="4"/>
        <v>#DIV/0!</v>
      </c>
      <c r="AZ24" s="34"/>
      <c r="BA24" s="34"/>
      <c r="BB24" s="34"/>
      <c r="BC24" s="34"/>
      <c r="BD24" s="36" t="e">
        <f t="shared" si="2"/>
        <v>#DIV/0!</v>
      </c>
      <c r="BE24" s="34"/>
      <c r="BF24" s="34"/>
      <c r="BG24" s="32" t="e">
        <f t="shared" si="5"/>
        <v>#DIV/0!</v>
      </c>
      <c r="BH24" s="34"/>
      <c r="BI24" s="37"/>
      <c r="BJ24" s="34"/>
      <c r="BK24" s="36" t="e">
        <f t="shared" si="6"/>
        <v>#DIV/0!</v>
      </c>
      <c r="BL24" s="34"/>
      <c r="BM24" s="38"/>
    </row>
    <row r="25" spans="1:65" s="39" customFormat="1" ht="21" customHeight="1" x14ac:dyDescent="0.35">
      <c r="A25" s="18">
        <v>22</v>
      </c>
      <c r="B25" s="40" t="s">
        <v>62</v>
      </c>
      <c r="C25" s="20"/>
      <c r="D25" s="27"/>
      <c r="E25" s="27"/>
      <c r="F25" s="27"/>
      <c r="G25" s="22"/>
      <c r="H25" s="27">
        <v>180</v>
      </c>
      <c r="I25" s="27">
        <v>180</v>
      </c>
      <c r="J25" s="22">
        <f>I25/H25*100</f>
        <v>100</v>
      </c>
      <c r="K25" s="138"/>
      <c r="L25" s="27"/>
      <c r="M25" s="22"/>
      <c r="N25" s="27">
        <v>180</v>
      </c>
      <c r="O25" s="27"/>
      <c r="P25" s="20">
        <f>O25/N25*100</f>
        <v>0</v>
      </c>
      <c r="Q25" s="27"/>
      <c r="R25" s="27"/>
      <c r="S25" s="27"/>
      <c r="T25" s="27"/>
      <c r="U25" s="42" t="e">
        <f t="shared" si="1"/>
        <v>#DIV/0!</v>
      </c>
      <c r="V25" s="27"/>
      <c r="W25" s="138"/>
      <c r="X25" s="48"/>
      <c r="Y25" s="138"/>
      <c r="Z25" s="49"/>
      <c r="AA25" s="49"/>
      <c r="AB25" s="40" t="s">
        <v>62</v>
      </c>
      <c r="AC25" s="49"/>
      <c r="AD25" s="49"/>
      <c r="AE25" s="49"/>
      <c r="AF25" s="49"/>
      <c r="AG25" s="49"/>
      <c r="AH25" s="50"/>
      <c r="AI25" s="50"/>
      <c r="AJ25" s="50"/>
      <c r="AK25" s="50"/>
      <c r="AL25" s="32"/>
      <c r="AM25" s="32"/>
      <c r="AN25" s="32"/>
      <c r="AO25" s="32"/>
      <c r="AP25" s="32"/>
      <c r="AQ25" s="32"/>
      <c r="AR25" s="32"/>
      <c r="AS25" s="33"/>
      <c r="AT25" s="34">
        <v>180</v>
      </c>
      <c r="AU25" s="47">
        <v>180</v>
      </c>
      <c r="AV25" s="35">
        <f t="shared" si="3"/>
        <v>100</v>
      </c>
      <c r="AW25" s="34"/>
      <c r="AX25" s="34">
        <v>335</v>
      </c>
      <c r="AY25" s="34" t="e">
        <f t="shared" si="4"/>
        <v>#DIV/0!</v>
      </c>
      <c r="AZ25" s="34"/>
      <c r="BA25" s="34"/>
      <c r="BB25" s="34"/>
      <c r="BC25" s="34"/>
      <c r="BD25" s="36" t="e">
        <f t="shared" si="2"/>
        <v>#DIV/0!</v>
      </c>
      <c r="BE25" s="34"/>
      <c r="BF25" s="34"/>
      <c r="BG25" s="32" t="e">
        <f t="shared" si="5"/>
        <v>#DIV/0!</v>
      </c>
      <c r="BH25" s="34"/>
      <c r="BI25" s="37"/>
      <c r="BJ25" s="34"/>
      <c r="BK25" s="36" t="e">
        <f t="shared" si="6"/>
        <v>#DIV/0!</v>
      </c>
      <c r="BL25" s="34"/>
      <c r="BM25" s="38"/>
    </row>
    <row r="26" spans="1:65" ht="21" customHeight="1" x14ac:dyDescent="0.35">
      <c r="A26" s="18">
        <v>23</v>
      </c>
      <c r="B26" s="52" t="s">
        <v>63</v>
      </c>
      <c r="C26" s="20"/>
      <c r="D26" s="53"/>
      <c r="E26" s="54"/>
      <c r="F26" s="53"/>
      <c r="G26" s="55"/>
      <c r="H26" s="54">
        <v>185</v>
      </c>
      <c r="I26" s="53">
        <v>185</v>
      </c>
      <c r="J26" s="55">
        <f>I26/H26*100</f>
        <v>100</v>
      </c>
      <c r="K26" s="12"/>
      <c r="L26" s="53"/>
      <c r="M26" s="55"/>
      <c r="N26" s="54">
        <v>185</v>
      </c>
      <c r="O26" s="53"/>
      <c r="P26" s="56">
        <f>O26/N26*100</f>
        <v>0</v>
      </c>
      <c r="Q26" s="53"/>
      <c r="R26" s="53"/>
      <c r="S26" s="54"/>
      <c r="T26" s="53"/>
      <c r="U26" s="42" t="e">
        <f t="shared" si="1"/>
        <v>#DIV/0!</v>
      </c>
      <c r="V26" s="53"/>
      <c r="W26" s="12"/>
      <c r="X26" s="57"/>
      <c r="Y26" s="12"/>
      <c r="Z26" s="58"/>
      <c r="AA26" s="58"/>
      <c r="AB26" s="40" t="s">
        <v>63</v>
      </c>
      <c r="AC26" s="58"/>
      <c r="AD26" s="58"/>
      <c r="AE26" s="58"/>
      <c r="AF26" s="58"/>
      <c r="AG26" s="58"/>
      <c r="AH26" s="59"/>
      <c r="AI26" s="59"/>
      <c r="AJ26" s="59"/>
      <c r="AK26" s="59"/>
      <c r="AL26" s="60"/>
      <c r="AM26" s="60"/>
      <c r="AN26" s="60"/>
      <c r="AO26" s="60"/>
      <c r="AP26" s="60"/>
      <c r="AQ26" s="60"/>
      <c r="AR26" s="60"/>
      <c r="AS26" s="61"/>
      <c r="AT26" s="143">
        <v>185</v>
      </c>
      <c r="AU26" s="63">
        <v>185</v>
      </c>
      <c r="AV26" s="35">
        <f t="shared" si="3"/>
        <v>100</v>
      </c>
      <c r="AW26" s="143"/>
      <c r="AX26" s="143"/>
      <c r="AY26" s="34" t="e">
        <f t="shared" si="4"/>
        <v>#DIV/0!</v>
      </c>
      <c r="AZ26" s="143"/>
      <c r="BA26" s="143">
        <v>1600</v>
      </c>
      <c r="BB26" s="143"/>
      <c r="BC26" s="143"/>
      <c r="BD26" s="36" t="e">
        <f t="shared" si="2"/>
        <v>#DIV/0!</v>
      </c>
      <c r="BE26" s="143"/>
      <c r="BF26" s="143"/>
      <c r="BG26" s="32" t="e">
        <f t="shared" si="5"/>
        <v>#DIV/0!</v>
      </c>
      <c r="BH26" s="143"/>
      <c r="BI26" s="64"/>
      <c r="BJ26" s="64"/>
      <c r="BK26" s="36" t="e">
        <f t="shared" si="6"/>
        <v>#DIV/0!</v>
      </c>
      <c r="BL26" s="143"/>
      <c r="BM26" s="65"/>
    </row>
    <row r="27" spans="1:65" ht="21" customHeight="1" x14ac:dyDescent="0.35">
      <c r="A27" s="18"/>
      <c r="B27" s="52" t="s">
        <v>64</v>
      </c>
      <c r="C27" s="66">
        <f>SUM(C5:C23)</f>
        <v>3878</v>
      </c>
      <c r="D27" s="67">
        <f>SUM(D5:D23)</f>
        <v>22</v>
      </c>
      <c r="E27" s="68">
        <f>SUM(E5:E23)</f>
        <v>23234</v>
      </c>
      <c r="F27" s="67">
        <f>SUM(F5:F23)</f>
        <v>22814</v>
      </c>
      <c r="G27" s="55">
        <f>F27/E27*100</f>
        <v>98.192304381509857</v>
      </c>
      <c r="H27" s="68">
        <f>SUM(H5:H26)</f>
        <v>20599</v>
      </c>
      <c r="I27" s="67">
        <f>SUM(I5:I26)</f>
        <v>13642</v>
      </c>
      <c r="J27" s="55">
        <f>I27/H27*100</f>
        <v>66.226515850284002</v>
      </c>
      <c r="K27" s="68">
        <f>SUM(K5:K23)</f>
        <v>4060</v>
      </c>
      <c r="L27" s="67">
        <f>SUM(L5:L23)</f>
        <v>3180</v>
      </c>
      <c r="M27" s="55">
        <f>L27/K27*100</f>
        <v>78.325123152709367</v>
      </c>
      <c r="N27" s="68">
        <f>SUM(N5:N26)</f>
        <v>20599</v>
      </c>
      <c r="O27" s="67">
        <f>SUM(O5:O23)</f>
        <v>2731</v>
      </c>
      <c r="P27" s="55">
        <f>O27/N27*100</f>
        <v>13.257925141997184</v>
      </c>
      <c r="Q27" s="67">
        <f>SUM(Q5:Q23)</f>
        <v>70</v>
      </c>
      <c r="R27" s="67">
        <f>SUM(R5:R23)</f>
        <v>188</v>
      </c>
      <c r="S27" s="68">
        <f>SUM(S5:S23)</f>
        <v>18620</v>
      </c>
      <c r="T27" s="67">
        <f>SUM(T5:T26)</f>
        <v>18860</v>
      </c>
      <c r="U27" s="42">
        <f t="shared" si="1"/>
        <v>101.28893662728248</v>
      </c>
      <c r="V27" s="67">
        <f>SUM(V5:V23)</f>
        <v>355</v>
      </c>
      <c r="W27" s="68">
        <f>SUM(W5:W23)</f>
        <v>2245</v>
      </c>
      <c r="X27" s="67">
        <f>SUM(X5:X23)</f>
        <v>2245</v>
      </c>
      <c r="Y27" s="68">
        <f>SUM(Y5:Y24)</f>
        <v>4974</v>
      </c>
      <c r="Z27" s="69">
        <f>SUM(Z5:Z24)</f>
        <v>4698</v>
      </c>
      <c r="AA27" s="69">
        <f>SUM(AA5:AA23)</f>
        <v>5372</v>
      </c>
      <c r="AB27" s="70" t="s">
        <v>65</v>
      </c>
      <c r="AC27" s="69">
        <f>SUM(AC5:AC23)</f>
        <v>18534</v>
      </c>
      <c r="AD27" s="69">
        <f>SUM(AD5:AD23)</f>
        <v>355</v>
      </c>
      <c r="AE27" s="69">
        <f>SUM(AE5:AE23)</f>
        <v>2075</v>
      </c>
      <c r="AF27" s="69">
        <f>SUM(AF5:AF23)</f>
        <v>2076</v>
      </c>
      <c r="AG27" s="69">
        <f>SUM(AG5:AG23)</f>
        <v>14419</v>
      </c>
      <c r="AH27" s="69">
        <f>SUM(AH5:AH26)</f>
        <v>275</v>
      </c>
      <c r="AI27" s="69">
        <f>SUM(AI5:AI26)</f>
        <v>255</v>
      </c>
      <c r="AJ27" s="69">
        <f>SUM(AJ5:AJ26)</f>
        <v>500</v>
      </c>
      <c r="AK27" s="69">
        <f t="shared" ref="AK27:BC27" si="10">SUM(AK5:AK26)</f>
        <v>1140</v>
      </c>
      <c r="AL27" s="69">
        <f t="shared" si="10"/>
        <v>12</v>
      </c>
      <c r="AM27" s="69">
        <f t="shared" si="10"/>
        <v>12</v>
      </c>
      <c r="AN27" s="69">
        <f t="shared" si="10"/>
        <v>12</v>
      </c>
      <c r="AO27" s="69">
        <f t="shared" si="10"/>
        <v>12</v>
      </c>
      <c r="AP27" s="69">
        <f t="shared" si="10"/>
        <v>30</v>
      </c>
      <c r="AQ27" s="69">
        <f t="shared" si="10"/>
        <v>30</v>
      </c>
      <c r="AR27" s="69">
        <f t="shared" si="10"/>
        <v>2</v>
      </c>
      <c r="AS27" s="71">
        <f t="shared" si="10"/>
        <v>2</v>
      </c>
      <c r="AT27" s="69">
        <f>SUM(AT5:AT26)</f>
        <v>26413</v>
      </c>
      <c r="AU27" s="69">
        <f>SUM(AU5:AU26)</f>
        <v>23938</v>
      </c>
      <c r="AV27" s="35">
        <f t="shared" si="3"/>
        <v>90.629614205126259</v>
      </c>
      <c r="AW27" s="69">
        <f t="shared" si="10"/>
        <v>10366</v>
      </c>
      <c r="AX27" s="69">
        <f t="shared" si="10"/>
        <v>9119</v>
      </c>
      <c r="AY27" s="34">
        <f t="shared" si="4"/>
        <v>87.970287478294424</v>
      </c>
      <c r="AZ27" s="69">
        <f t="shared" si="10"/>
        <v>72233</v>
      </c>
      <c r="BA27" s="71">
        <f t="shared" si="10"/>
        <v>79393</v>
      </c>
      <c r="BB27" s="72">
        <f t="shared" si="10"/>
        <v>12427</v>
      </c>
      <c r="BC27" s="72">
        <f t="shared" si="10"/>
        <v>27381</v>
      </c>
      <c r="BD27" s="36">
        <f t="shared" si="2"/>
        <v>109.91236692370524</v>
      </c>
      <c r="BE27" s="73">
        <f>SUM(BE5:BE26)</f>
        <v>70299</v>
      </c>
      <c r="BF27" s="73">
        <f t="shared" ref="BF27:BI27" si="11">SUM(BF5:BF26)</f>
        <v>23925</v>
      </c>
      <c r="BG27" s="34">
        <f t="shared" si="5"/>
        <v>34.033201041266594</v>
      </c>
      <c r="BH27" s="73">
        <f t="shared" si="11"/>
        <v>10630</v>
      </c>
      <c r="BI27" s="73">
        <f t="shared" si="11"/>
        <v>0</v>
      </c>
      <c r="BJ27" s="73">
        <f>SUM(BJ5:BJ26)</f>
        <v>13560</v>
      </c>
      <c r="BK27" s="36">
        <f t="shared" si="6"/>
        <v>25.320899649566392</v>
      </c>
      <c r="BL27" s="73">
        <f>SUM(BL5:BL26)</f>
        <v>1530</v>
      </c>
      <c r="BM27" s="73">
        <f>SUM(BM5:BM26)</f>
        <v>390</v>
      </c>
    </row>
    <row r="28" spans="1:65" ht="21" customHeight="1" x14ac:dyDescent="0.35">
      <c r="A28" s="74" t="s">
        <v>66</v>
      </c>
      <c r="B28" s="75" t="s">
        <v>67</v>
      </c>
      <c r="C28" s="76">
        <v>1000</v>
      </c>
      <c r="D28" s="56">
        <v>0</v>
      </c>
      <c r="E28" s="77">
        <v>9000</v>
      </c>
      <c r="F28" s="56">
        <v>8500</v>
      </c>
      <c r="G28" s="55">
        <f>F28/E28*100</f>
        <v>94.444444444444443</v>
      </c>
      <c r="H28" s="78">
        <v>7900</v>
      </c>
      <c r="I28" s="56">
        <v>6000</v>
      </c>
      <c r="J28" s="55">
        <f>I28/H28*100</f>
        <v>75.949367088607602</v>
      </c>
      <c r="K28" s="78">
        <v>100</v>
      </c>
      <c r="L28" s="56">
        <v>100</v>
      </c>
      <c r="M28" s="79">
        <f>L28/K28*100</f>
        <v>100</v>
      </c>
      <c r="N28" s="78">
        <v>7900</v>
      </c>
      <c r="O28" s="80"/>
      <c r="P28" s="56">
        <f>O28/N28*100</f>
        <v>0</v>
      </c>
      <c r="Q28" s="56"/>
      <c r="R28" s="56"/>
      <c r="S28" s="78">
        <v>6390</v>
      </c>
      <c r="T28" s="56">
        <v>6390</v>
      </c>
      <c r="U28" s="42">
        <f t="shared" si="1"/>
        <v>100</v>
      </c>
      <c r="V28" s="80"/>
      <c r="W28" s="81"/>
      <c r="X28" s="80"/>
      <c r="Y28" s="78">
        <v>1954</v>
      </c>
      <c r="Z28" s="82">
        <v>1954</v>
      </c>
      <c r="AA28" s="82">
        <v>700</v>
      </c>
      <c r="AB28" s="75" t="s">
        <v>67</v>
      </c>
      <c r="AC28" s="82">
        <v>4500</v>
      </c>
      <c r="AD28" s="82"/>
      <c r="AE28" s="82"/>
      <c r="AF28" s="82"/>
      <c r="AG28" s="82"/>
      <c r="AH28" s="61">
        <v>1600</v>
      </c>
      <c r="AI28" s="61">
        <v>1600</v>
      </c>
      <c r="AJ28" s="61"/>
      <c r="AK28" s="61"/>
      <c r="AL28" s="143">
        <v>15</v>
      </c>
      <c r="AM28" s="143">
        <v>15</v>
      </c>
      <c r="AN28" s="143">
        <v>13</v>
      </c>
      <c r="AO28" s="143">
        <v>5</v>
      </c>
      <c r="AP28" s="143">
        <v>20</v>
      </c>
      <c r="AQ28" s="143">
        <v>10</v>
      </c>
      <c r="AR28" s="143"/>
      <c r="AS28" s="61"/>
      <c r="AT28" s="83">
        <v>8554</v>
      </c>
      <c r="AU28" s="63">
        <v>8150</v>
      </c>
      <c r="AV28" s="35">
        <f t="shared" si="3"/>
        <v>95.277063362169741</v>
      </c>
      <c r="AW28" s="143">
        <v>2000</v>
      </c>
      <c r="AX28" s="143">
        <v>3000</v>
      </c>
      <c r="AY28" s="34">
        <f t="shared" si="4"/>
        <v>150</v>
      </c>
      <c r="AZ28" s="143">
        <v>4420</v>
      </c>
      <c r="BA28" s="143">
        <v>4500</v>
      </c>
      <c r="BB28" s="143">
        <v>800</v>
      </c>
      <c r="BC28" s="143"/>
      <c r="BD28" s="36">
        <f t="shared" si="2"/>
        <v>101.80995475113122</v>
      </c>
      <c r="BE28" s="143">
        <v>9400</v>
      </c>
      <c r="BF28" s="143">
        <v>7000</v>
      </c>
      <c r="BG28" s="34">
        <f t="shared" si="5"/>
        <v>74.468085106382972</v>
      </c>
      <c r="BH28" s="143">
        <v>2000</v>
      </c>
      <c r="BI28" s="64"/>
      <c r="BJ28" s="143">
        <v>2411</v>
      </c>
      <c r="BK28" s="36">
        <f t="shared" si="6"/>
        <v>15.87460979283547</v>
      </c>
      <c r="BL28" s="143"/>
      <c r="BM28" s="65"/>
    </row>
    <row r="29" spans="1:65" s="90" customFormat="1" ht="21" customHeight="1" x14ac:dyDescent="0.35">
      <c r="A29" s="84"/>
      <c r="B29" s="84" t="s">
        <v>68</v>
      </c>
      <c r="C29" s="85">
        <f>SUM(C27:C28)</f>
        <v>4878</v>
      </c>
      <c r="D29" s="85">
        <f>SUM(D27:D28)</f>
        <v>22</v>
      </c>
      <c r="E29" s="86">
        <f>SUM(E27:E28)</f>
        <v>32234</v>
      </c>
      <c r="F29" s="85">
        <f>SUM(F27:F28)</f>
        <v>31314</v>
      </c>
      <c r="G29" s="55">
        <f>F29/E29*100</f>
        <v>97.14587081963144</v>
      </c>
      <c r="H29" s="86">
        <f>SUM(H27:H28)</f>
        <v>28499</v>
      </c>
      <c r="I29" s="85">
        <f>SUM(I27:I28)</f>
        <v>19642</v>
      </c>
      <c r="J29" s="55">
        <f>I29/H29*100</f>
        <v>68.921716551457948</v>
      </c>
      <c r="K29" s="86">
        <f>SUM(K27:K28)</f>
        <v>4160</v>
      </c>
      <c r="L29" s="85">
        <f>SUM(L27:L28)</f>
        <v>3280</v>
      </c>
      <c r="M29" s="55">
        <f>L29/K29*100</f>
        <v>78.84615384615384</v>
      </c>
      <c r="N29" s="86">
        <f>SUM(N27:N28)</f>
        <v>28499</v>
      </c>
      <c r="O29" s="85">
        <f>SUM(O27:O28)</f>
        <v>2731</v>
      </c>
      <c r="P29" s="55">
        <f>O29/N29*100</f>
        <v>9.5827923786799545</v>
      </c>
      <c r="Q29" s="85">
        <f>SUM(Q27:Q28)</f>
        <v>70</v>
      </c>
      <c r="R29" s="85">
        <f>SUM(R27:R28)</f>
        <v>188</v>
      </c>
      <c r="S29" s="86">
        <f>SUM(S27:S28)</f>
        <v>25010</v>
      </c>
      <c r="T29" s="85">
        <f>SUM(T27:T28)</f>
        <v>25250</v>
      </c>
      <c r="U29" s="42">
        <f t="shared" si="1"/>
        <v>100.95961615353859</v>
      </c>
      <c r="V29" s="85">
        <f t="shared" ref="V29:BI29" si="12">SUM(V27:V28)</f>
        <v>355</v>
      </c>
      <c r="W29" s="86">
        <f t="shared" si="12"/>
        <v>2245</v>
      </c>
      <c r="X29" s="85">
        <f t="shared" si="12"/>
        <v>2245</v>
      </c>
      <c r="Y29" s="86">
        <f t="shared" si="12"/>
        <v>6928</v>
      </c>
      <c r="Z29" s="87">
        <f t="shared" si="12"/>
        <v>6652</v>
      </c>
      <c r="AA29" s="87">
        <f t="shared" si="12"/>
        <v>6072</v>
      </c>
      <c r="AB29" s="84" t="s">
        <v>68</v>
      </c>
      <c r="AC29" s="87">
        <f t="shared" si="12"/>
        <v>23034</v>
      </c>
      <c r="AD29" s="87">
        <f t="shared" si="12"/>
        <v>355</v>
      </c>
      <c r="AE29" s="87">
        <f t="shared" si="12"/>
        <v>2075</v>
      </c>
      <c r="AF29" s="87">
        <f t="shared" si="12"/>
        <v>2076</v>
      </c>
      <c r="AG29" s="87">
        <f t="shared" si="12"/>
        <v>14419</v>
      </c>
      <c r="AH29" s="87">
        <f t="shared" si="12"/>
        <v>1875</v>
      </c>
      <c r="AI29" s="87">
        <f t="shared" si="12"/>
        <v>1855</v>
      </c>
      <c r="AJ29" s="87">
        <f t="shared" si="12"/>
        <v>500</v>
      </c>
      <c r="AK29" s="87">
        <f t="shared" si="12"/>
        <v>1140</v>
      </c>
      <c r="AL29" s="87">
        <f t="shared" si="12"/>
        <v>27</v>
      </c>
      <c r="AM29" s="87">
        <f t="shared" si="12"/>
        <v>27</v>
      </c>
      <c r="AN29" s="87">
        <f t="shared" si="12"/>
        <v>25</v>
      </c>
      <c r="AO29" s="87">
        <f t="shared" si="12"/>
        <v>17</v>
      </c>
      <c r="AP29" s="87">
        <f t="shared" si="12"/>
        <v>50</v>
      </c>
      <c r="AQ29" s="87">
        <f t="shared" si="12"/>
        <v>40</v>
      </c>
      <c r="AR29" s="87">
        <f t="shared" si="12"/>
        <v>2</v>
      </c>
      <c r="AS29" s="88">
        <f t="shared" si="12"/>
        <v>2</v>
      </c>
      <c r="AT29" s="87">
        <f t="shared" si="12"/>
        <v>34967</v>
      </c>
      <c r="AU29" s="87">
        <f t="shared" si="12"/>
        <v>32088</v>
      </c>
      <c r="AV29" s="35">
        <f t="shared" si="3"/>
        <v>91.766522721423058</v>
      </c>
      <c r="AW29" s="87">
        <f t="shared" si="12"/>
        <v>12366</v>
      </c>
      <c r="AX29" s="87">
        <f t="shared" si="12"/>
        <v>12119</v>
      </c>
      <c r="AY29" s="34">
        <f t="shared" si="4"/>
        <v>98.002587740579003</v>
      </c>
      <c r="AZ29" s="87">
        <f t="shared" si="12"/>
        <v>76653</v>
      </c>
      <c r="BA29" s="88">
        <f t="shared" si="12"/>
        <v>83893</v>
      </c>
      <c r="BB29" s="85">
        <f t="shared" si="12"/>
        <v>13227</v>
      </c>
      <c r="BC29" s="89">
        <f t="shared" si="12"/>
        <v>27381</v>
      </c>
      <c r="BD29" s="36">
        <f t="shared" si="2"/>
        <v>109.44516196365439</v>
      </c>
      <c r="BE29" s="85">
        <f t="shared" si="12"/>
        <v>79699</v>
      </c>
      <c r="BF29" s="85">
        <f t="shared" si="12"/>
        <v>30925</v>
      </c>
      <c r="BG29" s="34">
        <f t="shared" si="5"/>
        <v>38.802243440946562</v>
      </c>
      <c r="BH29" s="85">
        <f t="shared" si="12"/>
        <v>12630</v>
      </c>
      <c r="BI29" s="89">
        <f t="shared" si="12"/>
        <v>0</v>
      </c>
      <c r="BJ29" s="85">
        <f>SUM(BJ27:BJ28)</f>
        <v>15971</v>
      </c>
      <c r="BK29" s="36">
        <f t="shared" si="6"/>
        <v>23.894877181056081</v>
      </c>
      <c r="BL29" s="85">
        <f>SUM(BL27:BL28)</f>
        <v>1530</v>
      </c>
      <c r="BM29" s="85">
        <f>SUM(BM27:BM28)</f>
        <v>390</v>
      </c>
    </row>
    <row r="30" spans="1:65" ht="18.600000000000001" customHeight="1" x14ac:dyDescent="0.3">
      <c r="A30" s="18"/>
      <c r="B30" s="52"/>
      <c r="C30" s="37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91" t="s">
        <v>69</v>
      </c>
      <c r="AC30" s="73">
        <v>15373</v>
      </c>
      <c r="AD30" s="73">
        <v>505</v>
      </c>
      <c r="AE30" s="73">
        <v>1690</v>
      </c>
      <c r="AF30" s="73">
        <v>372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>
        <v>28256</v>
      </c>
      <c r="AU30" s="73">
        <v>26243</v>
      </c>
      <c r="AV30" s="35">
        <f t="shared" si="3"/>
        <v>92.875849377123444</v>
      </c>
      <c r="AW30" s="73">
        <v>10000</v>
      </c>
      <c r="AX30" s="73">
        <v>10957</v>
      </c>
      <c r="AY30" s="34">
        <f t="shared" si="4"/>
        <v>109.57</v>
      </c>
      <c r="AZ30" s="73">
        <v>58700</v>
      </c>
      <c r="BA30" s="73">
        <v>91383</v>
      </c>
      <c r="BB30" s="73">
        <v>14285</v>
      </c>
      <c r="BC30" s="73">
        <v>18841</v>
      </c>
      <c r="BD30" s="36">
        <f t="shared" si="2"/>
        <v>155.67802385008517</v>
      </c>
      <c r="BE30" s="73">
        <v>77935</v>
      </c>
      <c r="BF30" s="73">
        <v>38369</v>
      </c>
      <c r="BG30" s="34">
        <f t="shared" si="5"/>
        <v>49.232052351318409</v>
      </c>
      <c r="BH30" s="73"/>
      <c r="BI30" s="73"/>
      <c r="BJ30" s="73">
        <v>13562</v>
      </c>
      <c r="BK30" s="36">
        <f t="shared" si="6"/>
        <v>30.374330476685742</v>
      </c>
      <c r="BL30" s="143"/>
      <c r="BM30" s="65"/>
    </row>
    <row r="31" spans="1:65" ht="18" x14ac:dyDescent="0.35">
      <c r="A31" s="92"/>
      <c r="B31" s="93"/>
    </row>
    <row r="32" spans="1:65" ht="20.399999999999999" x14ac:dyDescent="0.35">
      <c r="A32" s="95"/>
      <c r="B32" s="96"/>
      <c r="C32" s="97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</row>
    <row r="33" spans="2:3" ht="18" x14ac:dyDescent="0.35">
      <c r="B33" s="98"/>
      <c r="C33" s="99"/>
    </row>
  </sheetData>
  <mergeCells count="48">
    <mergeCell ref="AB32:AZ32"/>
    <mergeCell ref="BJ2:BJ4"/>
    <mergeCell ref="BK2:BK4"/>
    <mergeCell ref="BL2:BL4"/>
    <mergeCell ref="BM2:BM4"/>
    <mergeCell ref="BE2:BG3"/>
    <mergeCell ref="BH2:BI3"/>
    <mergeCell ref="AF2:AF4"/>
    <mergeCell ref="AL3:AM3"/>
    <mergeCell ref="AN3:AO3"/>
    <mergeCell ref="AP3:AQ3"/>
    <mergeCell ref="AR3:AS3"/>
    <mergeCell ref="BB2:BB3"/>
    <mergeCell ref="BC2:BC3"/>
    <mergeCell ref="BD2:BD3"/>
    <mergeCell ref="AG2:AG4"/>
    <mergeCell ref="C3:C4"/>
    <mergeCell ref="D3:D4"/>
    <mergeCell ref="E3:G3"/>
    <mergeCell ref="H3:J3"/>
    <mergeCell ref="K3:M3"/>
    <mergeCell ref="S2:Z2"/>
    <mergeCell ref="AB2:AB4"/>
    <mergeCell ref="AC2:AC4"/>
    <mergeCell ref="AD2:AD4"/>
    <mergeCell ref="AE2:AE4"/>
    <mergeCell ref="Y3:Z3"/>
    <mergeCell ref="AH2:AI3"/>
    <mergeCell ref="AJ2:AK3"/>
    <mergeCell ref="AL2:AS2"/>
    <mergeCell ref="AT2:AV3"/>
    <mergeCell ref="AW2:AY3"/>
    <mergeCell ref="AH1:AS1"/>
    <mergeCell ref="AU1:BK1"/>
    <mergeCell ref="A2:A4"/>
    <mergeCell ref="B2:B4"/>
    <mergeCell ref="C2:D2"/>
    <mergeCell ref="E2:J2"/>
    <mergeCell ref="K2:P2"/>
    <mergeCell ref="Q2:Q4"/>
    <mergeCell ref="R2:R4"/>
    <mergeCell ref="S3:T3"/>
    <mergeCell ref="U3:U4"/>
    <mergeCell ref="V3:V4"/>
    <mergeCell ref="W3:X3"/>
    <mergeCell ref="A1:Z1"/>
    <mergeCell ref="N3:P3"/>
    <mergeCell ref="AZ2:BA3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28</vt:i4>
      </vt:variant>
    </vt:vector>
  </HeadingPairs>
  <TitlesOfParts>
    <vt:vector size="49" baseType="lpstr">
      <vt:lpstr>01</vt:lpstr>
      <vt:lpstr>02</vt:lpstr>
      <vt:lpstr>05</vt:lpstr>
      <vt:lpstr>06</vt:lpstr>
      <vt:lpstr>07</vt:lpstr>
      <vt:lpstr>08</vt:lpstr>
      <vt:lpstr>09</vt:lpstr>
      <vt:lpstr>УЗ(12)</vt:lpstr>
      <vt:lpstr>ЗК(12)</vt:lpstr>
      <vt:lpstr>УЗ(13)</vt:lpstr>
      <vt:lpstr>ЗК(13)</vt:lpstr>
      <vt:lpstr>УЗ(14)</vt:lpstr>
      <vt:lpstr>ЗК(14)</vt:lpstr>
      <vt:lpstr>УЗ(15)</vt:lpstr>
      <vt:lpstr>ЗК(15)</vt:lpstr>
      <vt:lpstr>УЗ(16)</vt:lpstr>
      <vt:lpstr>ЗК(16)</vt:lpstr>
      <vt:lpstr>УЗ(18)</vt:lpstr>
      <vt:lpstr>ЗК(18)</vt:lpstr>
      <vt:lpstr>УЗ(19)</vt:lpstr>
      <vt:lpstr>ЗК(19)</vt:lpstr>
      <vt:lpstr>'УЗ(12)'!Заголовки_для_печати</vt:lpstr>
      <vt:lpstr>'УЗ(13)'!Заголовки_для_печати</vt:lpstr>
      <vt:lpstr>'УЗ(14)'!Заголовки_для_печати</vt:lpstr>
      <vt:lpstr>'УЗ(15)'!Заголовки_для_печати</vt:lpstr>
      <vt:lpstr>'УЗ(16)'!Заголовки_для_печати</vt:lpstr>
      <vt:lpstr>'УЗ(18)'!Заголовки_для_печати</vt:lpstr>
      <vt:lpstr>'УЗ(19)'!Заголовки_для_печати</vt:lpstr>
      <vt:lpstr>'01'!Область_печати</vt:lpstr>
      <vt:lpstr>'02'!Область_печати</vt:lpstr>
      <vt:lpstr>'05'!Область_печати</vt:lpstr>
      <vt:lpstr>'06'!Область_печати</vt:lpstr>
      <vt:lpstr>'07'!Область_печати</vt:lpstr>
      <vt:lpstr>'08'!Область_печати</vt:lpstr>
      <vt:lpstr>'09'!Область_печати</vt:lpstr>
      <vt:lpstr>'ЗК(12)'!Область_печати</vt:lpstr>
      <vt:lpstr>'ЗК(13)'!Область_печати</vt:lpstr>
      <vt:lpstr>'ЗК(14)'!Область_печати</vt:lpstr>
      <vt:lpstr>'ЗК(15)'!Область_печати</vt:lpstr>
      <vt:lpstr>'ЗК(16)'!Область_печати</vt:lpstr>
      <vt:lpstr>'ЗК(18)'!Область_печати</vt:lpstr>
      <vt:lpstr>'ЗК(19)'!Область_печати</vt:lpstr>
      <vt:lpstr>'УЗ(12)'!Область_печати</vt:lpstr>
      <vt:lpstr>'УЗ(13)'!Область_печати</vt:lpstr>
      <vt:lpstr>'УЗ(14)'!Область_печати</vt:lpstr>
      <vt:lpstr>'УЗ(15)'!Область_печати</vt:lpstr>
      <vt:lpstr>'УЗ(16)'!Область_печати</vt:lpstr>
      <vt:lpstr>'УЗ(18)'!Область_печати</vt:lpstr>
      <vt:lpstr>'УЗ(19)'!Область_печати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2019-08-01T04:05:35Z</cp:lastPrinted>
  <dcterms:created xsi:type="dcterms:W3CDTF">2019-07-31T03:52:18Z</dcterms:created>
  <dcterms:modified xsi:type="dcterms:W3CDTF">2019-08-19T04:10:00Z</dcterms:modified>
</cp:coreProperties>
</file>